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U:\Zakázky 2023\08_Stavební zakázka plasy\03_Výzva\OIM\Příloha č. 3 - Dokumentace\"/>
    </mc:Choice>
  </mc:AlternateContent>
  <bookViews>
    <workbookView xWindow="0" yWindow="0" windowWidth="38400" windowHeight="17730" firstSheet="1" activeTab="5"/>
  </bookViews>
  <sheets>
    <sheet name="Rekapitulace stavby" sheetId="1" r:id="rId1"/>
    <sheet name="Objekt 1 - Učebna TalkSpace" sheetId="2" r:id="rId2"/>
    <sheet name="Objekt 2 - Kabinet ZŘ" sheetId="3" r:id="rId3"/>
    <sheet name="Objekt 3 - Kancelář admin..." sheetId="4" r:id="rId4"/>
    <sheet name="Objekt 4 - Polytechnická ..." sheetId="5" r:id="rId5"/>
    <sheet name="Objekt 5 - Kabinet EKO" sheetId="6" r:id="rId6"/>
  </sheets>
  <definedNames>
    <definedName name="_xlnm._FilterDatabase" localSheetId="1" hidden="1">'Objekt 1 - Učebna TalkSpace'!$C$121:$K$143</definedName>
    <definedName name="_xlnm._FilterDatabase" localSheetId="2" hidden="1">'Objekt 2 - Kabinet ZŘ'!$C$121:$K$173</definedName>
    <definedName name="_xlnm._FilterDatabase" localSheetId="3" hidden="1">'Objekt 3 - Kancelář admin...'!$C$121:$K$192</definedName>
    <definedName name="_xlnm._FilterDatabase" localSheetId="4" hidden="1">'Objekt 4 - Polytechnická ...'!$C$121:$K$173</definedName>
    <definedName name="_xlnm._FilterDatabase" localSheetId="5" hidden="1">'Objekt 5 - Kabinet EKO'!$C$121:$K$165</definedName>
    <definedName name="_xlnm.Print_Titles" localSheetId="1">'Objekt 1 - Učebna TalkSpace'!$121:$121</definedName>
    <definedName name="_xlnm.Print_Titles" localSheetId="2">'Objekt 2 - Kabinet ZŘ'!$121:$121</definedName>
    <definedName name="_xlnm.Print_Titles" localSheetId="3">'Objekt 3 - Kancelář admin...'!$121:$121</definedName>
    <definedName name="_xlnm.Print_Titles" localSheetId="4">'Objekt 4 - Polytechnická ...'!$121:$121</definedName>
    <definedName name="_xlnm.Print_Titles" localSheetId="5">'Objekt 5 - Kabinet EKO'!$121:$121</definedName>
    <definedName name="_xlnm.Print_Titles" localSheetId="0">'Rekapitulace stavby'!$92:$92</definedName>
    <definedName name="_xlnm.Print_Area" localSheetId="1">'Objekt 1 - Učebna TalkSpace'!$C$4:$J$76,'Objekt 1 - Učebna TalkSpace'!$C$82:$J$103,'Objekt 1 - Učebna TalkSpace'!$C$109:$K$143</definedName>
    <definedName name="_xlnm.Print_Area" localSheetId="2">'Objekt 2 - Kabinet ZŘ'!$C$4:$J$76,'Objekt 2 - Kabinet ZŘ'!$C$82:$J$103,'Objekt 2 - Kabinet ZŘ'!$C$109:$K$173</definedName>
    <definedName name="_xlnm.Print_Area" localSheetId="3">'Objekt 3 - Kancelář admin...'!$C$4:$J$76,'Objekt 3 - Kancelář admin...'!$C$82:$J$103,'Objekt 3 - Kancelář admin...'!$C$109:$K$192</definedName>
    <definedName name="_xlnm.Print_Area" localSheetId="4">'Objekt 4 - Polytechnická ...'!$C$4:$J$76,'Objekt 4 - Polytechnická ...'!$C$82:$J$103,'Objekt 4 - Polytechnická ...'!$C$109:$K$173</definedName>
    <definedName name="_xlnm.Print_Area" localSheetId="5">'Objekt 5 - Kabinet EKO'!$C$4:$J$76,'Objekt 5 - Kabinet EKO'!$C$82:$J$103,'Objekt 5 - Kabinet EKO'!$C$109:$K$165</definedName>
    <definedName name="_xlnm.Print_Area" localSheetId="0">'Rekapitulace stavby'!$D$4:$AO$76,'Rekapitulace stavby'!$C$82:$AQ$100</definedName>
  </definedNames>
  <calcPr calcId="162913"/>
</workbook>
</file>

<file path=xl/calcChain.xml><?xml version="1.0" encoding="utf-8"?>
<calcChain xmlns="http://schemas.openxmlformats.org/spreadsheetml/2006/main">
  <c r="J156" i="6" l="1"/>
  <c r="J37" i="6"/>
  <c r="J36" i="6"/>
  <c r="AY99" i="1"/>
  <c r="J35" i="6"/>
  <c r="AX99" i="1"/>
  <c r="BI165" i="6"/>
  <c r="BH165" i="6"/>
  <c r="BG165" i="6"/>
  <c r="BF165" i="6"/>
  <c r="T165" i="6"/>
  <c r="T164" i="6" s="1"/>
  <c r="R165" i="6"/>
  <c r="R164" i="6" s="1"/>
  <c r="P165" i="6"/>
  <c r="P164" i="6"/>
  <c r="BI163" i="6"/>
  <c r="BH163" i="6"/>
  <c r="BG163" i="6"/>
  <c r="BF163" i="6"/>
  <c r="T163" i="6"/>
  <c r="T162" i="6" s="1"/>
  <c r="R163" i="6"/>
  <c r="R162" i="6" s="1"/>
  <c r="P163" i="6"/>
  <c r="P162" i="6" s="1"/>
  <c r="BI159" i="6"/>
  <c r="BH159" i="6"/>
  <c r="BG159" i="6"/>
  <c r="BF159" i="6"/>
  <c r="T159" i="6"/>
  <c r="T158" i="6" s="1"/>
  <c r="R159" i="6"/>
  <c r="R158" i="6" s="1"/>
  <c r="P159" i="6"/>
  <c r="P158" i="6" s="1"/>
  <c r="J98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F116" i="6"/>
  <c r="E114" i="6"/>
  <c r="F89" i="6"/>
  <c r="E87" i="6"/>
  <c r="J24" i="6"/>
  <c r="E24" i="6"/>
  <c r="J119" i="6" s="1"/>
  <c r="J23" i="6"/>
  <c r="J21" i="6"/>
  <c r="E21" i="6"/>
  <c r="J118" i="6" s="1"/>
  <c r="J20" i="6"/>
  <c r="J18" i="6"/>
  <c r="E18" i="6"/>
  <c r="F119" i="6" s="1"/>
  <c r="J17" i="6"/>
  <c r="J15" i="6"/>
  <c r="E15" i="6"/>
  <c r="F91" i="6" s="1"/>
  <c r="J14" i="6"/>
  <c r="J12" i="6"/>
  <c r="J89" i="6"/>
  <c r="E7" i="6"/>
  <c r="E85" i="6" s="1"/>
  <c r="J164" i="5"/>
  <c r="J98" i="5" s="1"/>
  <c r="J37" i="5"/>
  <c r="J36" i="5"/>
  <c r="AY98" i="1"/>
  <c r="J35" i="5"/>
  <c r="AX98" i="1"/>
  <c r="BI173" i="5"/>
  <c r="BH173" i="5"/>
  <c r="BG173" i="5"/>
  <c r="BF173" i="5"/>
  <c r="T173" i="5"/>
  <c r="T172" i="5" s="1"/>
  <c r="R173" i="5"/>
  <c r="R172" i="5" s="1"/>
  <c r="P173" i="5"/>
  <c r="P172" i="5"/>
  <c r="BI171" i="5"/>
  <c r="BH171" i="5"/>
  <c r="BG171" i="5"/>
  <c r="BF171" i="5"/>
  <c r="T171" i="5"/>
  <c r="T170" i="5"/>
  <c r="R171" i="5"/>
  <c r="R170" i="5" s="1"/>
  <c r="P171" i="5"/>
  <c r="P170" i="5" s="1"/>
  <c r="BI167" i="5"/>
  <c r="BH167" i="5"/>
  <c r="BG167" i="5"/>
  <c r="BF167" i="5"/>
  <c r="T167" i="5"/>
  <c r="T166" i="5"/>
  <c r="R167" i="5"/>
  <c r="R166" i="5" s="1"/>
  <c r="P167" i="5"/>
  <c r="P166" i="5" s="1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F116" i="5"/>
  <c r="E114" i="5"/>
  <c r="F89" i="5"/>
  <c r="E87" i="5"/>
  <c r="J24" i="5"/>
  <c r="E24" i="5"/>
  <c r="J119" i="5" s="1"/>
  <c r="J23" i="5"/>
  <c r="J21" i="5"/>
  <c r="E21" i="5"/>
  <c r="J91" i="5" s="1"/>
  <c r="J20" i="5"/>
  <c r="J18" i="5"/>
  <c r="E18" i="5"/>
  <c r="F119" i="5" s="1"/>
  <c r="J17" i="5"/>
  <c r="J15" i="5"/>
  <c r="E15" i="5"/>
  <c r="F91" i="5" s="1"/>
  <c r="J14" i="5"/>
  <c r="J12" i="5"/>
  <c r="J116" i="5" s="1"/>
  <c r="E7" i="5"/>
  <c r="E112" i="5" s="1"/>
  <c r="J183" i="4"/>
  <c r="J37" i="4"/>
  <c r="J36" i="4"/>
  <c r="AY97" i="1"/>
  <c r="J35" i="4"/>
  <c r="AX97" i="1"/>
  <c r="BI192" i="4"/>
  <c r="BH192" i="4"/>
  <c r="BG192" i="4"/>
  <c r="BF192" i="4"/>
  <c r="T192" i="4"/>
  <c r="T191" i="4" s="1"/>
  <c r="R192" i="4"/>
  <c r="R191" i="4"/>
  <c r="P192" i="4"/>
  <c r="P191" i="4"/>
  <c r="BI190" i="4"/>
  <c r="BH190" i="4"/>
  <c r="BG190" i="4"/>
  <c r="BF190" i="4"/>
  <c r="T190" i="4"/>
  <c r="T189" i="4" s="1"/>
  <c r="R190" i="4"/>
  <c r="R189" i="4" s="1"/>
  <c r="P190" i="4"/>
  <c r="P189" i="4"/>
  <c r="BI186" i="4"/>
  <c r="BH186" i="4"/>
  <c r="BG186" i="4"/>
  <c r="BF186" i="4"/>
  <c r="T186" i="4"/>
  <c r="T185" i="4" s="1"/>
  <c r="T184" i="4" s="1"/>
  <c r="R186" i="4"/>
  <c r="R185" i="4" s="1"/>
  <c r="P186" i="4"/>
  <c r="P185" i="4" s="1"/>
  <c r="P184" i="4" s="1"/>
  <c r="J98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F116" i="4"/>
  <c r="E114" i="4"/>
  <c r="F89" i="4"/>
  <c r="E87" i="4"/>
  <c r="J24" i="4"/>
  <c r="E24" i="4"/>
  <c r="J119" i="4"/>
  <c r="J23" i="4"/>
  <c r="J21" i="4"/>
  <c r="E21" i="4"/>
  <c r="J91" i="4" s="1"/>
  <c r="J20" i="4"/>
  <c r="J18" i="4"/>
  <c r="E18" i="4"/>
  <c r="F92" i="4" s="1"/>
  <c r="J17" i="4"/>
  <c r="J15" i="4"/>
  <c r="E15" i="4"/>
  <c r="F91" i="4"/>
  <c r="J14" i="4"/>
  <c r="J12" i="4"/>
  <c r="J116" i="4" s="1"/>
  <c r="E7" i="4"/>
  <c r="E85" i="4" s="1"/>
  <c r="J164" i="3"/>
  <c r="J37" i="3"/>
  <c r="J36" i="3"/>
  <c r="AY96" i="1" s="1"/>
  <c r="J35" i="3"/>
  <c r="AX96" i="1" s="1"/>
  <c r="BI173" i="3"/>
  <c r="BH173" i="3"/>
  <c r="BG173" i="3"/>
  <c r="BF173" i="3"/>
  <c r="T173" i="3"/>
  <c r="T172" i="3" s="1"/>
  <c r="R173" i="3"/>
  <c r="R172" i="3" s="1"/>
  <c r="P173" i="3"/>
  <c r="P172" i="3" s="1"/>
  <c r="BI171" i="3"/>
  <c r="BH171" i="3"/>
  <c r="BG171" i="3"/>
  <c r="BF171" i="3"/>
  <c r="T171" i="3"/>
  <c r="T170" i="3" s="1"/>
  <c r="R171" i="3"/>
  <c r="R170" i="3" s="1"/>
  <c r="P171" i="3"/>
  <c r="P170" i="3" s="1"/>
  <c r="BI167" i="3"/>
  <c r="BH167" i="3"/>
  <c r="BG167" i="3"/>
  <c r="BF167" i="3"/>
  <c r="T167" i="3"/>
  <c r="T166" i="3" s="1"/>
  <c r="R167" i="3"/>
  <c r="R166" i="3" s="1"/>
  <c r="R165" i="3" s="1"/>
  <c r="P167" i="3"/>
  <c r="P166" i="3" s="1"/>
  <c r="P165" i="3" s="1"/>
  <c r="J98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F116" i="3"/>
  <c r="E114" i="3"/>
  <c r="F89" i="3"/>
  <c r="E87" i="3"/>
  <c r="J24" i="3"/>
  <c r="E24" i="3"/>
  <c r="J92" i="3"/>
  <c r="J23" i="3"/>
  <c r="J21" i="3"/>
  <c r="E21" i="3"/>
  <c r="J118" i="3" s="1"/>
  <c r="J20" i="3"/>
  <c r="J18" i="3"/>
  <c r="E18" i="3"/>
  <c r="F92" i="3" s="1"/>
  <c r="J17" i="3"/>
  <c r="J15" i="3"/>
  <c r="E15" i="3"/>
  <c r="F91" i="3"/>
  <c r="J14" i="3"/>
  <c r="J12" i="3"/>
  <c r="J116" i="3" s="1"/>
  <c r="E7" i="3"/>
  <c r="E112" i="3" s="1"/>
  <c r="J134" i="2"/>
  <c r="J37" i="2"/>
  <c r="J36" i="2"/>
  <c r="AY95" i="1" s="1"/>
  <c r="J35" i="2"/>
  <c r="AX95" i="1" s="1"/>
  <c r="BI143" i="2"/>
  <c r="BH143" i="2"/>
  <c r="BG143" i="2"/>
  <c r="BF143" i="2"/>
  <c r="T143" i="2"/>
  <c r="T142" i="2" s="1"/>
  <c r="R143" i="2"/>
  <c r="R142" i="2" s="1"/>
  <c r="P143" i="2"/>
  <c r="P142" i="2" s="1"/>
  <c r="BI141" i="2"/>
  <c r="BH141" i="2"/>
  <c r="BG141" i="2"/>
  <c r="BF141" i="2"/>
  <c r="T141" i="2"/>
  <c r="T140" i="2" s="1"/>
  <c r="R141" i="2"/>
  <c r="R140" i="2" s="1"/>
  <c r="P141" i="2"/>
  <c r="P140" i="2" s="1"/>
  <c r="BI137" i="2"/>
  <c r="BH137" i="2"/>
  <c r="BG137" i="2"/>
  <c r="BF137" i="2"/>
  <c r="T137" i="2"/>
  <c r="T136" i="2" s="1"/>
  <c r="R137" i="2"/>
  <c r="R136" i="2" s="1"/>
  <c r="R135" i="2" s="1"/>
  <c r="P137" i="2"/>
  <c r="P136" i="2" s="1"/>
  <c r="J98" i="2"/>
  <c r="BI133" i="2"/>
  <c r="F37" i="2" s="1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6" i="2"/>
  <c r="E114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119" i="2" s="1"/>
  <c r="J17" i="2"/>
  <c r="J15" i="2"/>
  <c r="E15" i="2"/>
  <c r="F118" i="2" s="1"/>
  <c r="J14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30" i="2"/>
  <c r="BK127" i="2"/>
  <c r="J124" i="2"/>
  <c r="J129" i="2"/>
  <c r="J125" i="2"/>
  <c r="BK143" i="2"/>
  <c r="BK141" i="2"/>
  <c r="BK137" i="2"/>
  <c r="J133" i="2"/>
  <c r="J153" i="3"/>
  <c r="BK148" i="3"/>
  <c r="J138" i="3"/>
  <c r="J124" i="3"/>
  <c r="BK159" i="3"/>
  <c r="BK153" i="3"/>
  <c r="BK136" i="3"/>
  <c r="BK127" i="3"/>
  <c r="BK162" i="3"/>
  <c r="BK149" i="3"/>
  <c r="BK146" i="3"/>
  <c r="BK137" i="3"/>
  <c r="BK167" i="3"/>
  <c r="BK151" i="3"/>
  <c r="BK138" i="3"/>
  <c r="BK131" i="3"/>
  <c r="J174" i="4"/>
  <c r="BK164" i="4"/>
  <c r="J154" i="4"/>
  <c r="BK145" i="4"/>
  <c r="J136" i="4"/>
  <c r="J182" i="4"/>
  <c r="BK165" i="4"/>
  <c r="BK159" i="4"/>
  <c r="BK155" i="4"/>
  <c r="J144" i="4"/>
  <c r="BK132" i="4"/>
  <c r="BK186" i="4"/>
  <c r="BK154" i="4"/>
  <c r="J135" i="4"/>
  <c r="BK182" i="4"/>
  <c r="J166" i="4"/>
  <c r="BK163" i="4"/>
  <c r="BK146" i="4"/>
  <c r="BK142" i="4"/>
  <c r="BK136" i="4"/>
  <c r="BK127" i="4"/>
  <c r="BK158" i="5"/>
  <c r="BK149" i="5"/>
  <c r="BK135" i="5"/>
  <c r="J129" i="5"/>
  <c r="J171" i="5"/>
  <c r="J162" i="5"/>
  <c r="J156" i="5"/>
  <c r="J135" i="5"/>
  <c r="J131" i="5"/>
  <c r="BK162" i="5"/>
  <c r="J154" i="5"/>
  <c r="J146" i="5"/>
  <c r="BK131" i="5"/>
  <c r="J150" i="5"/>
  <c r="J143" i="5"/>
  <c r="BK124" i="5"/>
  <c r="J151" i="6"/>
  <c r="J146" i="6"/>
  <c r="BK137" i="6"/>
  <c r="BK130" i="6"/>
  <c r="J163" i="6"/>
  <c r="BK152" i="6"/>
  <c r="J142" i="6"/>
  <c r="BK155" i="6"/>
  <c r="J148" i="6"/>
  <c r="J136" i="6"/>
  <c r="J128" i="6"/>
  <c r="J159" i="6"/>
  <c r="J143" i="6"/>
  <c r="J137" i="6"/>
  <c r="BK128" i="2"/>
  <c r="J127" i="2"/>
  <c r="J131" i="2"/>
  <c r="J128" i="2"/>
  <c r="BK124" i="2"/>
  <c r="J143" i="2"/>
  <c r="J141" i="2"/>
  <c r="J137" i="2"/>
  <c r="BK131" i="2"/>
  <c r="J150" i="3"/>
  <c r="BK143" i="3"/>
  <c r="J127" i="3"/>
  <c r="BK163" i="3"/>
  <c r="J152" i="3"/>
  <c r="J143" i="3"/>
  <c r="BK130" i="3"/>
  <c r="J163" i="3"/>
  <c r="J157" i="3"/>
  <c r="J147" i="3"/>
  <c r="J144" i="3"/>
  <c r="BK171" i="3"/>
  <c r="BK152" i="3"/>
  <c r="BK145" i="3"/>
  <c r="J137" i="3"/>
  <c r="BK172" i="4"/>
  <c r="BK161" i="4"/>
  <c r="J152" i="4"/>
  <c r="BK147" i="4"/>
  <c r="J137" i="4"/>
  <c r="BK192" i="4"/>
  <c r="J172" i="4"/>
  <c r="J163" i="4"/>
  <c r="J153" i="4"/>
  <c r="J142" i="4"/>
  <c r="J192" i="4"/>
  <c r="J157" i="4"/>
  <c r="BK148" i="4"/>
  <c r="BK130" i="4"/>
  <c r="J177" i="4"/>
  <c r="BK162" i="4"/>
  <c r="BK144" i="4"/>
  <c r="J139" i="4"/>
  <c r="BK135" i="4"/>
  <c r="BK124" i="4"/>
  <c r="J157" i="5"/>
  <c r="BK145" i="5"/>
  <c r="BK133" i="5"/>
  <c r="J125" i="5"/>
  <c r="BK167" i="5"/>
  <c r="BK159" i="5"/>
  <c r="BK151" i="5"/>
  <c r="BK134" i="5"/>
  <c r="BK130" i="5"/>
  <c r="J163" i="5"/>
  <c r="J155" i="5"/>
  <c r="BK150" i="5"/>
  <c r="BK143" i="5"/>
  <c r="J159" i="5"/>
  <c r="J144" i="5"/>
  <c r="J134" i="5"/>
  <c r="BK125" i="5"/>
  <c r="J153" i="6"/>
  <c r="J149" i="6"/>
  <c r="BK141" i="6"/>
  <c r="BK135" i="6"/>
  <c r="J133" i="6"/>
  <c r="J165" i="6"/>
  <c r="J154" i="6"/>
  <c r="BK147" i="6"/>
  <c r="J134" i="6"/>
  <c r="BK165" i="6"/>
  <c r="BK153" i="6"/>
  <c r="BK145" i="6"/>
  <c r="J130" i="6"/>
  <c r="BK124" i="6"/>
  <c r="BK146" i="6"/>
  <c r="BK140" i="6"/>
  <c r="BK133" i="2"/>
  <c r="BK126" i="2"/>
  <c r="J130" i="2"/>
  <c r="J126" i="2"/>
  <c r="AS94" i="1"/>
  <c r="BK129" i="2"/>
  <c r="BK144" i="3"/>
  <c r="BK139" i="3"/>
  <c r="J171" i="3"/>
  <c r="J162" i="3"/>
  <c r="BK156" i="3"/>
  <c r="BK147" i="3"/>
  <c r="J135" i="3"/>
  <c r="BK124" i="3"/>
  <c r="J159" i="3"/>
  <c r="J151" i="3"/>
  <c r="J145" i="3"/>
  <c r="J130" i="3"/>
  <c r="J156" i="3"/>
  <c r="BK142" i="3"/>
  <c r="J136" i="3"/>
  <c r="BK190" i="4"/>
  <c r="J169" i="4"/>
  <c r="J155" i="4"/>
  <c r="BK151" i="4"/>
  <c r="BK143" i="4"/>
  <c r="J124" i="4"/>
  <c r="J173" i="4"/>
  <c r="J162" i="4"/>
  <c r="J156" i="4"/>
  <c r="J147" i="4"/>
  <c r="BK138" i="4"/>
  <c r="J190" i="4"/>
  <c r="BK156" i="4"/>
  <c r="J146" i="4"/>
  <c r="J180" i="4"/>
  <c r="J165" i="4"/>
  <c r="J159" i="4"/>
  <c r="J145" i="4"/>
  <c r="J138" i="4"/>
  <c r="J130" i="4"/>
  <c r="J161" i="5"/>
  <c r="BK154" i="5"/>
  <c r="J142" i="5"/>
  <c r="J130" i="5"/>
  <c r="BK173" i="5"/>
  <c r="BK161" i="5"/>
  <c r="BK157" i="5"/>
  <c r="J138" i="5"/>
  <c r="BK132" i="5"/>
  <c r="J167" i="5"/>
  <c r="J160" i="5"/>
  <c r="J149" i="5"/>
  <c r="BK171" i="5"/>
  <c r="BK146" i="5"/>
  <c r="J139" i="5"/>
  <c r="BK129" i="5"/>
  <c r="J152" i="6"/>
  <c r="BK148" i="6"/>
  <c r="J140" i="6"/>
  <c r="BK134" i="6"/>
  <c r="J125" i="6"/>
  <c r="J155" i="6"/>
  <c r="BK149" i="6"/>
  <c r="BK143" i="6"/>
  <c r="BK133" i="6"/>
  <c r="BK125" i="6"/>
  <c r="J150" i="6"/>
  <c r="BK142" i="6"/>
  <c r="J124" i="6"/>
  <c r="J132" i="2"/>
  <c r="BK125" i="2"/>
  <c r="BK132" i="2"/>
  <c r="BK173" i="3"/>
  <c r="J149" i="3"/>
  <c r="J142" i="3"/>
  <c r="J131" i="3"/>
  <c r="J167" i="3"/>
  <c r="BK157" i="3"/>
  <c r="J146" i="3"/>
  <c r="J132" i="3"/>
  <c r="J173" i="3"/>
  <c r="BK158" i="3"/>
  <c r="J148" i="3"/>
  <c r="BK135" i="3"/>
  <c r="J158" i="3"/>
  <c r="BK150" i="3"/>
  <c r="J139" i="3"/>
  <c r="BK132" i="3"/>
  <c r="BK177" i="4"/>
  <c r="J160" i="4"/>
  <c r="BK153" i="4"/>
  <c r="J148" i="4"/>
  <c r="J127" i="4"/>
  <c r="J186" i="4"/>
  <c r="BK166" i="4"/>
  <c r="J158" i="4"/>
  <c r="BK152" i="4"/>
  <c r="BK139" i="4"/>
  <c r="J131" i="4"/>
  <c r="J181" i="4"/>
  <c r="BK180" i="4"/>
  <c r="BK174" i="4"/>
  <c r="BK173" i="4"/>
  <c r="BK169" i="4"/>
  <c r="J161" i="4"/>
  <c r="BK160" i="4"/>
  <c r="BK158" i="4"/>
  <c r="J151" i="4"/>
  <c r="BK131" i="4"/>
  <c r="BK181" i="4"/>
  <c r="J164" i="4"/>
  <c r="BK157" i="4"/>
  <c r="J143" i="4"/>
  <c r="BK137" i="4"/>
  <c r="J132" i="4"/>
  <c r="J173" i="5"/>
  <c r="BK155" i="5"/>
  <c r="BK144" i="5"/>
  <c r="J132" i="5"/>
  <c r="J124" i="5"/>
  <c r="BK163" i="5"/>
  <c r="J158" i="5"/>
  <c r="BK139" i="5"/>
  <c r="J133" i="5"/>
  <c r="J128" i="5"/>
  <c r="BK156" i="5"/>
  <c r="J151" i="5"/>
  <c r="BK142" i="5"/>
  <c r="BK160" i="5"/>
  <c r="J145" i="5"/>
  <c r="BK138" i="5"/>
  <c r="BK128" i="5"/>
  <c r="BK150" i="6"/>
  <c r="J144" i="6"/>
  <c r="BK136" i="6"/>
  <c r="BK129" i="6"/>
  <c r="BK159" i="6"/>
  <c r="BK151" i="6"/>
  <c r="J145" i="6"/>
  <c r="BK128" i="6"/>
  <c r="BK154" i="6"/>
  <c r="J147" i="6"/>
  <c r="J135" i="6"/>
  <c r="J129" i="6"/>
  <c r="BK163" i="6"/>
  <c r="BK144" i="6"/>
  <c r="J141" i="6"/>
  <c r="P165" i="5" l="1"/>
  <c r="P157" i="6"/>
  <c r="T157" i="6"/>
  <c r="R184" i="4"/>
  <c r="R157" i="6"/>
  <c r="R165" i="5"/>
  <c r="T165" i="5"/>
  <c r="T135" i="2"/>
  <c r="P135" i="2"/>
  <c r="T165" i="3"/>
  <c r="R123" i="2"/>
  <c r="R122" i="2" s="1"/>
  <c r="BK123" i="3"/>
  <c r="J123" i="3" s="1"/>
  <c r="J97" i="3" s="1"/>
  <c r="P123" i="4"/>
  <c r="P122" i="4" s="1"/>
  <c r="AU97" i="1" s="1"/>
  <c r="P123" i="5"/>
  <c r="P122" i="5" s="1"/>
  <c r="AU98" i="1" s="1"/>
  <c r="BK123" i="6"/>
  <c r="T123" i="2"/>
  <c r="R123" i="3"/>
  <c r="R122" i="3" s="1"/>
  <c r="R123" i="4"/>
  <c r="R122" i="4" s="1"/>
  <c r="P123" i="6"/>
  <c r="P122" i="6" s="1"/>
  <c r="AU99" i="1" s="1"/>
  <c r="P123" i="2"/>
  <c r="P122" i="2"/>
  <c r="AU95" i="1" s="1"/>
  <c r="P123" i="3"/>
  <c r="P122" i="3" s="1"/>
  <c r="AU96" i="1" s="1"/>
  <c r="T123" i="4"/>
  <c r="T122" i="4" s="1"/>
  <c r="R123" i="5"/>
  <c r="R122" i="5" s="1"/>
  <c r="T123" i="6"/>
  <c r="T122" i="6" s="1"/>
  <c r="BK123" i="2"/>
  <c r="J123" i="2" s="1"/>
  <c r="J97" i="2" s="1"/>
  <c r="T123" i="3"/>
  <c r="BK123" i="4"/>
  <c r="J123" i="4" s="1"/>
  <c r="J97" i="4" s="1"/>
  <c r="BK123" i="5"/>
  <c r="J123" i="5" s="1"/>
  <c r="J97" i="5" s="1"/>
  <c r="T123" i="5"/>
  <c r="T122" i="5" s="1"/>
  <c r="R123" i="6"/>
  <c r="R122" i="6" s="1"/>
  <c r="BK166" i="5"/>
  <c r="J166" i="5" s="1"/>
  <c r="J100" i="5" s="1"/>
  <c r="BK170" i="5"/>
  <c r="J170" i="5" s="1"/>
  <c r="J101" i="5" s="1"/>
  <c r="BK172" i="5"/>
  <c r="J172" i="5" s="1"/>
  <c r="J102" i="5" s="1"/>
  <c r="BK136" i="2"/>
  <c r="J136" i="2" s="1"/>
  <c r="J100" i="2" s="1"/>
  <c r="BK140" i="2"/>
  <c r="J140" i="2" s="1"/>
  <c r="J101" i="2" s="1"/>
  <c r="BK142" i="2"/>
  <c r="J142" i="2" s="1"/>
  <c r="J102" i="2" s="1"/>
  <c r="BK158" i="6"/>
  <c r="BK166" i="3"/>
  <c r="J166" i="3" s="1"/>
  <c r="J100" i="3" s="1"/>
  <c r="BK170" i="3"/>
  <c r="J170" i="3" s="1"/>
  <c r="J101" i="3" s="1"/>
  <c r="BK172" i="3"/>
  <c r="J172" i="3" s="1"/>
  <c r="J102" i="3" s="1"/>
  <c r="BK185" i="4"/>
  <c r="J185" i="4" s="1"/>
  <c r="J100" i="4" s="1"/>
  <c r="BK189" i="4"/>
  <c r="J189" i="4" s="1"/>
  <c r="J101" i="4" s="1"/>
  <c r="BK191" i="4"/>
  <c r="J191" i="4" s="1"/>
  <c r="J102" i="4" s="1"/>
  <c r="BK162" i="6"/>
  <c r="J162" i="6" s="1"/>
  <c r="J101" i="6" s="1"/>
  <c r="BK164" i="6"/>
  <c r="J164" i="6" s="1"/>
  <c r="J102" i="6" s="1"/>
  <c r="F92" i="6"/>
  <c r="E112" i="6"/>
  <c r="F118" i="6"/>
  <c r="BE125" i="6"/>
  <c r="BE128" i="6"/>
  <c r="BE130" i="6"/>
  <c r="BE133" i="6"/>
  <c r="BE134" i="6"/>
  <c r="BE135" i="6"/>
  <c r="BE145" i="6"/>
  <c r="BE148" i="6"/>
  <c r="BE151" i="6"/>
  <c r="BE154" i="6"/>
  <c r="BE155" i="6"/>
  <c r="BE165" i="6"/>
  <c r="J91" i="6"/>
  <c r="BE129" i="6"/>
  <c r="BE137" i="6"/>
  <c r="BE141" i="6"/>
  <c r="BE143" i="6"/>
  <c r="BE147" i="6"/>
  <c r="BE149" i="6"/>
  <c r="BE150" i="6"/>
  <c r="BE163" i="6"/>
  <c r="J92" i="6"/>
  <c r="J116" i="6"/>
  <c r="BE124" i="6"/>
  <c r="BE136" i="6"/>
  <c r="BE140" i="6"/>
  <c r="BE146" i="6"/>
  <c r="BE152" i="6"/>
  <c r="BE142" i="6"/>
  <c r="BE144" i="6"/>
  <c r="BE153" i="6"/>
  <c r="BE159" i="6"/>
  <c r="E85" i="5"/>
  <c r="F92" i="5"/>
  <c r="BE131" i="5"/>
  <c r="BE139" i="5"/>
  <c r="BE144" i="5"/>
  <c r="BE155" i="5"/>
  <c r="BE157" i="5"/>
  <c r="BE160" i="5"/>
  <c r="BE161" i="5"/>
  <c r="BE162" i="5"/>
  <c r="BE163" i="5"/>
  <c r="J89" i="5"/>
  <c r="J92" i="5"/>
  <c r="J118" i="5"/>
  <c r="BE124" i="5"/>
  <c r="BE128" i="5"/>
  <c r="BE129" i="5"/>
  <c r="BE132" i="5"/>
  <c r="BE133" i="5"/>
  <c r="BE134" i="5"/>
  <c r="BE135" i="5"/>
  <c r="BE158" i="5"/>
  <c r="BE167" i="5"/>
  <c r="BE171" i="5"/>
  <c r="BE173" i="5"/>
  <c r="F118" i="5"/>
  <c r="BE143" i="5"/>
  <c r="BE145" i="5"/>
  <c r="BE146" i="5"/>
  <c r="BE149" i="5"/>
  <c r="BE151" i="5"/>
  <c r="BE154" i="5"/>
  <c r="BE125" i="5"/>
  <c r="BE130" i="5"/>
  <c r="BE138" i="5"/>
  <c r="BE142" i="5"/>
  <c r="BE150" i="5"/>
  <c r="BE156" i="5"/>
  <c r="BE159" i="5"/>
  <c r="J89" i="4"/>
  <c r="F119" i="4"/>
  <c r="BE130" i="4"/>
  <c r="BE137" i="4"/>
  <c r="BE147" i="4"/>
  <c r="BE151" i="4"/>
  <c r="BE159" i="4"/>
  <c r="BE169" i="4"/>
  <c r="BE173" i="4"/>
  <c r="BE186" i="4"/>
  <c r="J92" i="4"/>
  <c r="J118" i="4"/>
  <c r="BE124" i="4"/>
  <c r="BE136" i="4"/>
  <c r="BE138" i="4"/>
  <c r="BE139" i="4"/>
  <c r="BE143" i="4"/>
  <c r="BE162" i="4"/>
  <c r="BE164" i="4"/>
  <c r="BE166" i="4"/>
  <c r="BE172" i="4"/>
  <c r="BE192" i="4"/>
  <c r="E112" i="4"/>
  <c r="F118" i="4"/>
  <c r="BE127" i="4"/>
  <c r="BE135" i="4"/>
  <c r="BE142" i="4"/>
  <c r="BE144" i="4"/>
  <c r="BE145" i="4"/>
  <c r="BE148" i="4"/>
  <c r="BE153" i="4"/>
  <c r="BE157" i="4"/>
  <c r="BE160" i="4"/>
  <c r="BE174" i="4"/>
  <c r="BE177" i="4"/>
  <c r="BE190" i="4"/>
  <c r="BE131" i="4"/>
  <c r="BE132" i="4"/>
  <c r="BE146" i="4"/>
  <c r="BE152" i="4"/>
  <c r="BE154" i="4"/>
  <c r="BE155" i="4"/>
  <c r="BE156" i="4"/>
  <c r="BE158" i="4"/>
  <c r="BE161" i="4"/>
  <c r="BE163" i="4"/>
  <c r="BE165" i="4"/>
  <c r="BE180" i="4"/>
  <c r="BE181" i="4"/>
  <c r="BE182" i="4"/>
  <c r="J91" i="3"/>
  <c r="F118" i="3"/>
  <c r="J119" i="3"/>
  <c r="BE127" i="3"/>
  <c r="BE143" i="3"/>
  <c r="BE146" i="3"/>
  <c r="BE147" i="3"/>
  <c r="BE157" i="3"/>
  <c r="BE158" i="3"/>
  <c r="BE162" i="3"/>
  <c r="J89" i="3"/>
  <c r="F119" i="3"/>
  <c r="BE124" i="3"/>
  <c r="BE138" i="3"/>
  <c r="BE142" i="3"/>
  <c r="BE148" i="3"/>
  <c r="BE156" i="3"/>
  <c r="BE173" i="3"/>
  <c r="E85" i="3"/>
  <c r="BE130" i="3"/>
  <c r="BE135" i="3"/>
  <c r="BE136" i="3"/>
  <c r="BE139" i="3"/>
  <c r="BE144" i="3"/>
  <c r="BE149" i="3"/>
  <c r="BE150" i="3"/>
  <c r="BE153" i="3"/>
  <c r="BE131" i="3"/>
  <c r="BE132" i="3"/>
  <c r="BE137" i="3"/>
  <c r="BE145" i="3"/>
  <c r="BE151" i="3"/>
  <c r="BE152" i="3"/>
  <c r="BE159" i="3"/>
  <c r="BE163" i="3"/>
  <c r="BE167" i="3"/>
  <c r="BE171" i="3"/>
  <c r="F91" i="2"/>
  <c r="F92" i="2"/>
  <c r="E112" i="2"/>
  <c r="J116" i="2"/>
  <c r="BE128" i="2"/>
  <c r="BE130" i="2"/>
  <c r="BE137" i="2"/>
  <c r="BE141" i="2"/>
  <c r="BE143" i="2"/>
  <c r="J91" i="2"/>
  <c r="J92" i="2"/>
  <c r="BE124" i="2"/>
  <c r="BE125" i="2"/>
  <c r="BE132" i="2"/>
  <c r="BE126" i="2"/>
  <c r="BE127" i="2"/>
  <c r="BE129" i="2"/>
  <c r="BE131" i="2"/>
  <c r="BE133" i="2"/>
  <c r="BD95" i="1"/>
  <c r="F34" i="2"/>
  <c r="BA95" i="1" s="1"/>
  <c r="F34" i="3"/>
  <c r="BA96" i="1" s="1"/>
  <c r="F36" i="4"/>
  <c r="BC97" i="1" s="1"/>
  <c r="F37" i="4"/>
  <c r="BD97" i="1" s="1"/>
  <c r="J34" i="6"/>
  <c r="AW99" i="1" s="1"/>
  <c r="J34" i="2"/>
  <c r="AW95" i="1" s="1"/>
  <c r="F37" i="3"/>
  <c r="BD96" i="1" s="1"/>
  <c r="F36" i="3"/>
  <c r="BC96" i="1" s="1"/>
  <c r="F34" i="4"/>
  <c r="BA97" i="1" s="1"/>
  <c r="F35" i="5"/>
  <c r="BB98" i="1" s="1"/>
  <c r="F37" i="5"/>
  <c r="BD98" i="1" s="1"/>
  <c r="F36" i="6"/>
  <c r="BC99" i="1" s="1"/>
  <c r="F35" i="2"/>
  <c r="BB95" i="1" s="1"/>
  <c r="F35" i="3"/>
  <c r="BB96" i="1" s="1"/>
  <c r="J34" i="4"/>
  <c r="AW97" i="1" s="1"/>
  <c r="F36" i="5"/>
  <c r="BC98" i="1" s="1"/>
  <c r="J34" i="5"/>
  <c r="AW98" i="1" s="1"/>
  <c r="F35" i="6"/>
  <c r="BB99" i="1" s="1"/>
  <c r="F36" i="2"/>
  <c r="BC95" i="1" s="1"/>
  <c r="J34" i="3"/>
  <c r="AW96" i="1" s="1"/>
  <c r="F35" i="4"/>
  <c r="BB97" i="1" s="1"/>
  <c r="F34" i="5"/>
  <c r="BA98" i="1" s="1"/>
  <c r="F34" i="6"/>
  <c r="BA99" i="1" s="1"/>
  <c r="F37" i="6"/>
  <c r="BD99" i="1" s="1"/>
  <c r="T122" i="3" l="1"/>
  <c r="T122" i="2"/>
  <c r="BK157" i="6"/>
  <c r="BK122" i="6" s="1"/>
  <c r="J122" i="6" s="1"/>
  <c r="J96" i="6" s="1"/>
  <c r="BK135" i="2"/>
  <c r="J135" i="2" s="1"/>
  <c r="J99" i="2" s="1"/>
  <c r="BK184" i="4"/>
  <c r="BK122" i="4" s="1"/>
  <c r="J122" i="4" s="1"/>
  <c r="J30" i="4" s="1"/>
  <c r="AG97" i="1" s="1"/>
  <c r="J123" i="6"/>
  <c r="J97" i="6" s="1"/>
  <c r="J158" i="6"/>
  <c r="J100" i="6" s="1"/>
  <c r="BK165" i="3"/>
  <c r="J165" i="3" s="1"/>
  <c r="J99" i="3" s="1"/>
  <c r="BK122" i="2"/>
  <c r="J122" i="2" s="1"/>
  <c r="J96" i="2" s="1"/>
  <c r="BK165" i="5"/>
  <c r="J165" i="5" s="1"/>
  <c r="J99" i="5" s="1"/>
  <c r="J33" i="3"/>
  <c r="AV96" i="1" s="1"/>
  <c r="AT96" i="1" s="1"/>
  <c r="J33" i="5"/>
  <c r="AV98" i="1" s="1"/>
  <c r="AT98" i="1" s="1"/>
  <c r="BC94" i="1"/>
  <c r="W32" i="1" s="1"/>
  <c r="BB94" i="1"/>
  <c r="W31" i="1" s="1"/>
  <c r="J33" i="2"/>
  <c r="AV95" i="1" s="1"/>
  <c r="AT95" i="1" s="1"/>
  <c r="F33" i="4"/>
  <c r="AZ97" i="1" s="1"/>
  <c r="F33" i="6"/>
  <c r="AZ99" i="1" s="1"/>
  <c r="AU94" i="1"/>
  <c r="F33" i="3"/>
  <c r="AZ96" i="1" s="1"/>
  <c r="F33" i="5"/>
  <c r="AZ98" i="1" s="1"/>
  <c r="BA94" i="1"/>
  <c r="AW94" i="1" s="1"/>
  <c r="AK30" i="1" s="1"/>
  <c r="BD94" i="1"/>
  <c r="W33" i="1" s="1"/>
  <c r="F33" i="2"/>
  <c r="AZ95" i="1" s="1"/>
  <c r="J33" i="4"/>
  <c r="AV97" i="1" s="1"/>
  <c r="AT97" i="1" s="1"/>
  <c r="J33" i="6"/>
  <c r="AV99" i="1" s="1"/>
  <c r="AT99" i="1" s="1"/>
  <c r="AN97" i="1" l="1"/>
  <c r="J184" i="4"/>
  <c r="J99" i="4" s="1"/>
  <c r="J157" i="6"/>
  <c r="J99" i="6" s="1"/>
  <c r="BK122" i="5"/>
  <c r="J122" i="5" s="1"/>
  <c r="J96" i="5" s="1"/>
  <c r="BK122" i="3"/>
  <c r="J122" i="3" s="1"/>
  <c r="J96" i="3" s="1"/>
  <c r="J96" i="4"/>
  <c r="J39" i="4"/>
  <c r="J30" i="2"/>
  <c r="AG95" i="1"/>
  <c r="W30" i="1"/>
  <c r="J30" i="6"/>
  <c r="AG99" i="1" s="1"/>
  <c r="AZ94" i="1"/>
  <c r="AV94" i="1" s="1"/>
  <c r="AK29" i="1" s="1"/>
  <c r="AY94" i="1"/>
  <c r="AX94" i="1"/>
  <c r="J39" i="2" l="1"/>
  <c r="J39" i="6"/>
  <c r="AN95" i="1"/>
  <c r="AN99" i="1"/>
  <c r="J30" i="3"/>
  <c r="AG96" i="1" s="1"/>
  <c r="J30" i="5"/>
  <c r="AG98" i="1" s="1"/>
  <c r="W29" i="1"/>
  <c r="AT94" i="1"/>
  <c r="J39" i="5" l="1"/>
  <c r="J39" i="3"/>
  <c r="AN96" i="1"/>
  <c r="AN98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<sst xmlns="http://schemas.openxmlformats.org/spreadsheetml/2006/main" count="3661" uniqueCount="364">
  <si>
    <t>Export Komplet</t>
  </si>
  <si>
    <t/>
  </si>
  <si>
    <t>2.0</t>
  </si>
  <si>
    <t>False</t>
  </si>
  <si>
    <t>{e8353ee1-695a-474c-ba70-ce098443d0b0}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</si>
  <si>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</si>
  <si>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</si>
  <si>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</si>
  <si>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</si>
  <si>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</si>
  <si>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</si>
  <si>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</si>
  <si>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</si>
  <si>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</si>
  <si>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</si>
  <si>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</si>
  <si>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</si>
  <si>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Plasy Výkaz výměr - D a) Stavebni upravy v Gymnazium a SOS Plasy</t>
  </si>
  <si>
    <t>KSO:</t>
  </si>
  <si>
    <t>CC-CZ:</t>
  </si>
  <si>
    <t>Místo:</t>
  </si>
  <si>
    <t xml:space="preserve"> </t>
  </si>
  <si>
    <t>Datum:</t>
  </si>
  <si>
    <t>7. 6. 2023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</si>
  <si>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</si>
  <si>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</si>
  <si>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</si>
  <si>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</si>
  <si>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</si>
  <si>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</si>
  <si>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</si>
  <si>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</si>
  <si>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</si>
  <si>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</si>
  <si>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</si>
  <si>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</si>
  <si>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</si>
  <si>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</si>
  <si>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</si>
  <si>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</si>
  <si>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</si>
  <si>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</si>
  <si>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</si>
  <si>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</si>
  <si>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</si>
  <si>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</si>
  <si>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</si>
  <si>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</si>
  <si>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</si>
  <si>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</si>
  <si>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</si>
  <si>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</si>
  <si>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</si>
  <si>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</si>
  <si>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</si>
  <si>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</si>
  <si>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</si>
  <si>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</si>
  <si>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</si>
  <si>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</si>
  <si>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</si>
  <si>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</si>
  <si>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</si>
  <si>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</si>
  <si>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</si>
  <si>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</si>
  <si>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</si>
  <si>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</si>
  <si>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</si>
  <si>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</si>
  <si>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</si>
  <si>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</si>
  <si>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</si>
  <si>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</si>
  <si>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</si>
  <si>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</si>
  <si>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</si>
  <si>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 1</t>
  </si>
  <si>
    <t>Učebna TalkSpace</t>
  </si>
  <si>
    <t>STA</t>
  </si>
  <si>
    <t>1</t>
  </si>
  <si>
    <t>{7807439e-1f2f-4968-994b-1a2cb782ae10}</t>
  </si>
  <si>
    <t>2</t>
  </si>
  <si>
    <t>Objekt 2</t>
  </si>
  <si>
    <t>Kabinet ZŘ</t>
  </si>
  <si>
    <t>{4ea5be88-d427-4685-85e2-9ae93b0f8587}</t>
  </si>
  <si>
    <t>Objekt 3</t>
  </si>
  <si>
    <t>Kancelář admin...</t>
  </si>
  <si>
    <t>{e7cd4bcd-9668-4b1d-a46b-c4846128cfaf}</t>
  </si>
  <si>
    <t>Objekt 4</t>
  </si>
  <si>
    <t>Polytechnická ...</t>
  </si>
  <si>
    <t>{da3b4e55-1f44-4939-a850-0f67c8712440}</t>
  </si>
  <si>
    <t>Objekt 5</t>
  </si>
  <si>
    <t>Kabinet EKO</t>
  </si>
  <si>
    <t>{fbd13b2b-984d-463e-8022-09a47faf95f8}</t>
  </si>
  <si>
    <t>KRYCÍ LIST SOUPISU PRACÍ</t>
  </si>
  <si>
    <t>Objekt:</t>
  </si>
  <si>
    <t>Objekt 1 - Učebna TalkSpace</t>
  </si>
  <si>
    <t>REKAPITULACE ČLENĚNÍ SOUPISU PRACÍ</t>
  </si>
  <si>
    <t>Kód dílu - Popis</t>
  </si>
  <si>
    <t>Cena celkem [CZK]</t>
  </si>
  <si>
    <t>Náklady ze soupisu prací</t>
  </si>
  <si>
    <t>-1</t>
  </si>
  <si>
    <t>0 00 1 - Školní klub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</si>
  <si>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</si>
  <si>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</si>
  <si>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</si>
  <si>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</si>
  <si>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</si>
  <si>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</si>
  <si>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</si>
  <si>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</si>
  <si>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</si>
  <si>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</si>
  <si>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</si>
  <si>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</si>
  <si>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</si>
  <si>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</si>
  <si>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</si>
  <si>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</si>
  <si>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</si>
  <si>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0 00 1</t>
  </si>
  <si>
    <t>Školní klub</t>
  </si>
  <si>
    <t>ROZPOCET</t>
  </si>
  <si>
    <t>K</t>
  </si>
  <si>
    <t>784402801</t>
  </si>
  <si>
    <t>Odstranění maleb oškrabáním v místnostech v do 3,8 m stěny</t>
  </si>
  <si>
    <t>m2</t>
  </si>
  <si>
    <t>CS ÚRS 2021 02</t>
  </si>
  <si>
    <t>4</t>
  </si>
  <si>
    <t>612131121</t>
  </si>
  <si>
    <t>Penetrační nátěr stěn a stropů</t>
  </si>
  <si>
    <t>3</t>
  </si>
  <si>
    <t>612421420</t>
  </si>
  <si>
    <t>Vnitřní omítka stěn vápenná nebo vápenocementová hladká štuková</t>
  </si>
  <si>
    <t>6</t>
  </si>
  <si>
    <t>998011002</t>
  </si>
  <si>
    <t>Přesun hmot pro budovy zděné</t>
  </si>
  <si>
    <t>t</t>
  </si>
  <si>
    <t>8</t>
  </si>
  <si>
    <t>5</t>
  </si>
  <si>
    <t>784171111</t>
  </si>
  <si>
    <t>Zakrývání, olepení, oken, rámů a parapetů</t>
  </si>
  <si>
    <t>ks</t>
  </si>
  <si>
    <t>10</t>
  </si>
  <si>
    <t>784453621</t>
  </si>
  <si>
    <t>Malby směsi tekuté disperzní bílé omyvatelné dvojnásobné s penetrací místnost v do 3,8 m</t>
  </si>
  <si>
    <t>12</t>
  </si>
  <si>
    <t>7</t>
  </si>
  <si>
    <t>762421818</t>
  </si>
  <si>
    <t>Demontáž obložení a tabulí</t>
  </si>
  <si>
    <t>kpl</t>
  </si>
  <si>
    <t>14</t>
  </si>
  <si>
    <t>997013631</t>
  </si>
  <si>
    <t>Likvidace demontovaného materiálu s odvozem - směsný odpad</t>
  </si>
  <si>
    <t>16</t>
  </si>
  <si>
    <t>9</t>
  </si>
  <si>
    <t>949121113</t>
  </si>
  <si>
    <t>Lešení lehké pomocné kozové dílcové o výšce lešeňové podlahy do 2,5 m</t>
  </si>
  <si>
    <t>18</t>
  </si>
  <si>
    <t>952901111</t>
  </si>
  <si>
    <t>Vyčištění budov bytové a občanské výstavby při výšce podlaží do 4 m</t>
  </si>
  <si>
    <t>20</t>
  </si>
  <si>
    <t>VRN</t>
  </si>
  <si>
    <t>Vedlejší rozpočtové náklady</t>
  </si>
  <si>
    <t>VRN3</t>
  </si>
  <si>
    <t>Zařízení staveniště</t>
  </si>
  <si>
    <t>11</t>
  </si>
  <si>
    <t>030001000</t>
  </si>
  <si>
    <t>22</t>
  </si>
  <si>
    <t>VV</t>
  </si>
  <si>
    <t>1,0</t>
  </si>
  <si>
    <t>Součet</t>
  </si>
  <si>
    <t>VRN4</t>
  </si>
  <si>
    <t>Inženýrská činnost</t>
  </si>
  <si>
    <t>045002000</t>
  </si>
  <si>
    <t>Kompletační a koordinační činnost</t>
  </si>
  <si>
    <t>24</t>
  </si>
  <si>
    <t>VRN6</t>
  </si>
  <si>
    <t>Územní vlivy</t>
  </si>
  <si>
    <t>13</t>
  </si>
  <si>
    <t>065002000</t>
  </si>
  <si>
    <t>Mimostaveništní doprava materiálů</t>
  </si>
  <si>
    <t>26</t>
  </si>
  <si>
    <t>Objekt 2 - Kabinet ZŘ</t>
  </si>
  <si>
    <t>0 00 1 - Kabinet  zástupce ředitele 1NP</t>
  </si>
  <si>
    <t>Kabinet  zástupce ředitele 1NP</t>
  </si>
  <si>
    <t>Odstranění maleb oškrabáním v místnostech v do 3,8 m stěny a strop</t>
  </si>
  <si>
    <t>(5+4,5)*2*3,8</t>
  </si>
  <si>
    <t>72,2+22,5</t>
  </si>
  <si>
    <t>612421431</t>
  </si>
  <si>
    <t>Oprava vnitřních omítek štukových stěn MV - 651 a síť</t>
  </si>
  <si>
    <t>611421420</t>
  </si>
  <si>
    <t>Vnitřní omítka stropů vápenná nebo vápenocementová hladká</t>
  </si>
  <si>
    <t>4,5*5</t>
  </si>
  <si>
    <t>979082111</t>
  </si>
  <si>
    <t>Vnitrostaveništní vodorovná doprava suti a vybouraných hmot do 10 m (aut.vým.)</t>
  </si>
  <si>
    <t>979088212</t>
  </si>
  <si>
    <t>Nakládání suti a vybouraných hmot</t>
  </si>
  <si>
    <t>979081111</t>
  </si>
  <si>
    <t>Odvoz suti a vybouraných hmot na skládku do 1 km</t>
  </si>
  <si>
    <t>979089210</t>
  </si>
  <si>
    <t>Odvoz suti a vybouraných hmot na skládku příplatek k ceně za každý další 1 km</t>
  </si>
  <si>
    <t>0,23*25</t>
  </si>
  <si>
    <t>997013609</t>
  </si>
  <si>
    <t>Skládkovné - poplatek</t>
  </si>
  <si>
    <t>Směsný odpad - vč. odvozu</t>
  </si>
  <si>
    <t>28</t>
  </si>
  <si>
    <t>Pol48</t>
  </si>
  <si>
    <t>úprava elektroinstalace (nová kompletace )</t>
  </si>
  <si>
    <t>1795420097</t>
  </si>
  <si>
    <t>Pol11</t>
  </si>
  <si>
    <t>Stavební přípomoce pro elektroinstalace vč. začištění šliců</t>
  </si>
  <si>
    <t>32</t>
  </si>
  <si>
    <t>17</t>
  </si>
  <si>
    <t>741810001</t>
  </si>
  <si>
    <t>Revize elektro</t>
  </si>
  <si>
    <t>370297419</t>
  </si>
  <si>
    <t>783607760</t>
  </si>
  <si>
    <t>Nátěr potrubí UT</t>
  </si>
  <si>
    <t>36</t>
  </si>
  <si>
    <t>19</t>
  </si>
  <si>
    <t>735151481</t>
  </si>
  <si>
    <t>Výměna otopného tělesa za nové vč, připojení (deskové nebo žebříkové těleso)</t>
  </si>
  <si>
    <t>38</t>
  </si>
  <si>
    <t>Pol15</t>
  </si>
  <si>
    <t>UT spotřební materiál</t>
  </si>
  <si>
    <t>40</t>
  </si>
  <si>
    <t>043114000</t>
  </si>
  <si>
    <t>Revize a tlaková zkouška</t>
  </si>
  <si>
    <t>42</t>
  </si>
  <si>
    <t>776551830</t>
  </si>
  <si>
    <t>Demontáž povlakových podlah volně položených</t>
  </si>
  <si>
    <t>44</t>
  </si>
  <si>
    <t>23</t>
  </si>
  <si>
    <t>775510954</t>
  </si>
  <si>
    <t>Oprava a doplnění parket, broušení, lakování - pro vedení el. kabelů</t>
  </si>
  <si>
    <t>46</t>
  </si>
  <si>
    <t>Pol18</t>
  </si>
  <si>
    <t>ZTI - úprava u linky</t>
  </si>
  <si>
    <t>48</t>
  </si>
  <si>
    <t>25</t>
  </si>
  <si>
    <t>725210821</t>
  </si>
  <si>
    <t>Demontáže ZTI předmětů umyvdalo a baterie</t>
  </si>
  <si>
    <t>50</t>
  </si>
  <si>
    <t>783337101</t>
  </si>
  <si>
    <t>Nátěr plochy zdi magnetickou barvou</t>
  </si>
  <si>
    <t>52</t>
  </si>
  <si>
    <t>1,1*1,3</t>
  </si>
  <si>
    <t>27</t>
  </si>
  <si>
    <t>54</t>
  </si>
  <si>
    <t>56</t>
  </si>
  <si>
    <t>29</t>
  </si>
  <si>
    <t>58</t>
  </si>
  <si>
    <t>30</t>
  </si>
  <si>
    <t>60</t>
  </si>
  <si>
    <t>31</t>
  </si>
  <si>
    <t>62</t>
  </si>
  <si>
    <t>Objekt 3 - Kancelář admin...</t>
  </si>
  <si>
    <t>0 00 1 - Kancelář - účtárna</t>
  </si>
  <si>
    <t>Kancelář - účtárna</t>
  </si>
  <si>
    <t>21,26*3,3</t>
  </si>
  <si>
    <t>26,845+70,158</t>
  </si>
  <si>
    <t>6,5*4,13</t>
  </si>
  <si>
    <t>Vnitrostaveništní vodorovná doprava suti a vybouraných hmot do 10 m</t>
  </si>
  <si>
    <t>1,1*25</t>
  </si>
  <si>
    <t>776111311</t>
  </si>
  <si>
    <t>Vysátí podkladu pod pokládku lina - příprava podkladu, odstranění stáv.krytiny</t>
  </si>
  <si>
    <t>776111112</t>
  </si>
  <si>
    <t>přebroušení podlahy před pokládkou</t>
  </si>
  <si>
    <t>771574113</t>
  </si>
  <si>
    <t>Montáž podlah - lino</t>
  </si>
  <si>
    <t>597614080</t>
  </si>
  <si>
    <t>lino dodávka R10/A</t>
  </si>
  <si>
    <t>34</t>
  </si>
  <si>
    <t>26,845*1,1</t>
  </si>
  <si>
    <t>771474114</t>
  </si>
  <si>
    <t>Montáž soklíků z lina</t>
  </si>
  <si>
    <t>m</t>
  </si>
  <si>
    <t>597614160</t>
  </si>
  <si>
    <t>sokl - PVC</t>
  </si>
  <si>
    <t>kus</t>
  </si>
  <si>
    <t>766661112</t>
  </si>
  <si>
    <t>Montáž dveří 1kř.</t>
  </si>
  <si>
    <t>6116021801</t>
  </si>
  <si>
    <t>Dveře vni.hladké foliované 90-60/1970 plné</t>
  </si>
  <si>
    <t>766660729</t>
  </si>
  <si>
    <t>montáž kování</t>
  </si>
  <si>
    <t>549141123</t>
  </si>
  <si>
    <t>Dodávka kování</t>
  </si>
  <si>
    <t>998766101</t>
  </si>
  <si>
    <t>Přesun hmot pro kce truhlářské v objektech výšky &lt;6m (aut.vým.)</t>
  </si>
  <si>
    <t>Pol28</t>
  </si>
  <si>
    <t>úprava datových kabelů a vedení vč datových zásuvk + kompletace vypínačů a zásuvek</t>
  </si>
  <si>
    <t>Pol29</t>
  </si>
  <si>
    <t>Stavební přípomoce pro elektroinstalace vč.začištění šliců</t>
  </si>
  <si>
    <t>Pol30</t>
  </si>
  <si>
    <t>64</t>
  </si>
  <si>
    <t>66</t>
  </si>
  <si>
    <t>33</t>
  </si>
  <si>
    <t>Demontáž dřevěné stěny</t>
  </si>
  <si>
    <t>68</t>
  </si>
  <si>
    <t>4,1*3,8</t>
  </si>
  <si>
    <t>763111313</t>
  </si>
  <si>
    <t>SDK příčka tl 100 mm profil CW+UW 75 desky 1xA 12,5 bez TI</t>
  </si>
  <si>
    <t>70</t>
  </si>
  <si>
    <t>4,13*3,3</t>
  </si>
  <si>
    <t>35</t>
  </si>
  <si>
    <t>713132321</t>
  </si>
  <si>
    <t>Izolace tepelná do příčky</t>
  </si>
  <si>
    <t>72</t>
  </si>
  <si>
    <t>642942611</t>
  </si>
  <si>
    <t>D+M zárubeň ocelová do příčky vč.nátěru</t>
  </si>
  <si>
    <t>74</t>
  </si>
  <si>
    <t>37</t>
  </si>
  <si>
    <t>762511244</t>
  </si>
  <si>
    <t>Podlahové kce podkladové z desek OSB tl 18 mm na sraz šroubovaných</t>
  </si>
  <si>
    <t>76</t>
  </si>
  <si>
    <t>60726284</t>
  </si>
  <si>
    <t>Deska OSB 18 mm</t>
  </si>
  <si>
    <t>78</t>
  </si>
  <si>
    <t>39</t>
  </si>
  <si>
    <t>Pol35</t>
  </si>
  <si>
    <t>Spojovací materiál</t>
  </si>
  <si>
    <t>80</t>
  </si>
  <si>
    <t>82</t>
  </si>
  <si>
    <t>41</t>
  </si>
  <si>
    <t>84</t>
  </si>
  <si>
    <t>86</t>
  </si>
  <si>
    <t>43</t>
  </si>
  <si>
    <t>88</t>
  </si>
  <si>
    <t>90</t>
  </si>
  <si>
    <t>Objekt 4 - Polytechnická ...</t>
  </si>
  <si>
    <t>0 00 1 - Kabinet  TV + sociálka</t>
  </si>
  <si>
    <t>Kabinet  TV + sociálka</t>
  </si>
  <si>
    <t>102,12+48,5</t>
  </si>
  <si>
    <t>Vnitřní omítka stropů vápenná nebo vápenocementová hladká a stěn</t>
  </si>
  <si>
    <t>0,7*25</t>
  </si>
  <si>
    <t>Skládkovné poplatek</t>
  </si>
  <si>
    <t>48,5*1,1</t>
  </si>
  <si>
    <t>150,62</t>
  </si>
  <si>
    <t>783607220</t>
  </si>
  <si>
    <t>Nátěr otopných těles</t>
  </si>
  <si>
    <t>766812820</t>
  </si>
  <si>
    <t>Demontáž stolů k podlaze šroubovaných a zpětná montáž vč. úpravy</t>
  </si>
  <si>
    <t>766825821</t>
  </si>
  <si>
    <t>Demontáž a zpětná montáž tabule</t>
  </si>
  <si>
    <t>783128211</t>
  </si>
  <si>
    <t>Nátěr a vyspravení obložkové zárubně</t>
  </si>
  <si>
    <t>Pol44</t>
  </si>
  <si>
    <t>Pol45</t>
  </si>
  <si>
    <t>Stavební přípomoce pro el.</t>
  </si>
  <si>
    <t>Objekt 5 - Kabinet EKO</t>
  </si>
  <si>
    <t>72,52+25,8</t>
  </si>
  <si>
    <t>25,8</t>
  </si>
  <si>
    <t>0,6*25</t>
  </si>
  <si>
    <t>Vysátí podkladu pro opravu parket - příprava podkladu, odstranění stáv.krytiny</t>
  </si>
  <si>
    <t xml:space="preserve">Oprava a doplnění parket, broušení, lakování </t>
  </si>
  <si>
    <t>-1081692796</t>
  </si>
  <si>
    <t>Pol49</t>
  </si>
  <si>
    <t>Stavební přípomoce pro elektroinstalace</t>
  </si>
  <si>
    <t>Pol50</t>
  </si>
  <si>
    <t>Elektroinstalace v učebně, kompletace</t>
  </si>
  <si>
    <t>úprava elektroinstalace (nová kompletace)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</si>
</sst>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1"/>
  <sheetViews>
    <sheetView showGridLines="0" topLeftCell="A55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03" t="s">
        <v>5</v>
      </c>
      <c r="AS2" s="204"/>
      <c r="AT2" s="204"/>
      <c r="AU2" s="204"/>
      <c r="AV2" s="204"/>
      <c r="AW2" s="204"/>
      <c r="AX2" s="204"/>
      <c r="AY2" s="204"/>
      <c r="AZ2" s="204"/>
      <c r="BA2" s="204"/>
      <c r="BB2" s="204"/>
      <c r="BC2" s="204"/>
      <c r="BD2" s="204"/>
      <c r="BE2" s="20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12" t="s">
        <v>14</v>
      </c>
      <c r="L5" s="204"/>
      <c r="M5" s="204"/>
      <c r="N5" s="204"/>
      <c r="O5" s="204"/>
      <c r="P5" s="204"/>
      <c r="Q5" s="204"/>
      <c r="R5" s="204"/>
      <c r="S5" s="204"/>
      <c r="T5" s="204"/>
      <c r="U5" s="204"/>
      <c r="V5" s="204"/>
      <c r="W5" s="204"/>
      <c r="X5" s="204"/>
      <c r="Y5" s="204"/>
      <c r="Z5" s="204"/>
      <c r="AA5" s="204"/>
      <c r="AB5" s="204"/>
      <c r="AC5" s="204"/>
      <c r="AD5" s="204"/>
      <c r="AE5" s="204"/>
      <c r="AF5" s="204"/>
      <c r="AG5" s="204"/>
      <c r="AH5" s="204"/>
      <c r="AI5" s="204"/>
      <c r="AJ5" s="204"/>
      <c r="AR5" s="19"/>
      <c r="BE5" s="209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13" t="s">
        <v>17</v>
      </c>
      <c r="L6" s="204"/>
      <c r="M6" s="204"/>
      <c r="N6" s="204"/>
      <c r="O6" s="204"/>
      <c r="P6" s="204"/>
      <c r="Q6" s="204"/>
      <c r="R6" s="204"/>
      <c r="S6" s="204"/>
      <c r="T6" s="204"/>
      <c r="U6" s="204"/>
      <c r="V6" s="204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R6" s="19"/>
      <c r="BE6" s="210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0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210"/>
      <c r="BS8" s="16" t="s">
        <v>6</v>
      </c>
    </row>
    <row r="9" spans="1:74" s="1" customFormat="1" ht="14.45" customHeight="1">
      <c r="B9" s="19"/>
      <c r="AR9" s="19"/>
      <c r="BE9" s="210"/>
      <c r="BS9" s="16" t="s">
        <v>6</v>
      </c>
    </row>
    <row r="10" spans="1:74" s="1" customFormat="1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210"/>
      <c r="BS10" s="16" t="s">
        <v>6</v>
      </c>
    </row>
    <row r="11" spans="1:74" s="1" customFormat="1" ht="18.399999999999999" customHeight="1">
      <c r="B11" s="19"/>
      <c r="E11" s="24" t="s">
        <v>21</v>
      </c>
      <c r="AK11" s="26" t="s">
        <v>26</v>
      </c>
      <c r="AN11" s="24" t="s">
        <v>1</v>
      </c>
      <c r="AR11" s="19"/>
      <c r="BE11" s="210"/>
      <c r="BS11" s="16" t="s">
        <v>6</v>
      </c>
    </row>
    <row r="12" spans="1:74" s="1" customFormat="1" ht="6.95" customHeight="1">
      <c r="B12" s="19"/>
      <c r="AR12" s="19"/>
      <c r="BE12" s="210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25</v>
      </c>
      <c r="AN13" s="28" t="s">
        <v>28</v>
      </c>
      <c r="AR13" s="19"/>
      <c r="BE13" s="210"/>
      <c r="BS13" s="16" t="s">
        <v>6</v>
      </c>
    </row>
    <row r="14" spans="1:74" ht="12.75">
      <c r="B14" s="19"/>
      <c r="E14" s="214" t="s">
        <v>28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15"/>
      <c r="Y14" s="215"/>
      <c r="Z14" s="215"/>
      <c r="AA14" s="215"/>
      <c r="AB14" s="215"/>
      <c r="AC14" s="215"/>
      <c r="AD14" s="215"/>
      <c r="AE14" s="215"/>
      <c r="AF14" s="215"/>
      <c r="AG14" s="215"/>
      <c r="AH14" s="215"/>
      <c r="AI14" s="215"/>
      <c r="AJ14" s="215"/>
      <c r="AK14" s="26" t="s">
        <v>26</v>
      </c>
      <c r="AN14" s="28" t="s">
        <v>28</v>
      </c>
      <c r="AR14" s="19"/>
      <c r="BE14" s="210"/>
      <c r="BS14" s="16" t="s">
        <v>6</v>
      </c>
    </row>
    <row r="15" spans="1:74" s="1" customFormat="1" ht="6.95" customHeight="1">
      <c r="B15" s="19"/>
      <c r="AR15" s="19"/>
      <c r="BE15" s="210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25</v>
      </c>
      <c r="AN16" s="24" t="s">
        <v>1</v>
      </c>
      <c r="AR16" s="19"/>
      <c r="BE16" s="210"/>
      <c r="BS16" s="16" t="s">
        <v>3</v>
      </c>
    </row>
    <row r="17" spans="1:71" s="1" customFormat="1" ht="18.399999999999999" customHeight="1">
      <c r="B17" s="19"/>
      <c r="E17" s="24" t="s">
        <v>21</v>
      </c>
      <c r="AK17" s="26" t="s">
        <v>26</v>
      </c>
      <c r="AN17" s="24" t="s">
        <v>1</v>
      </c>
      <c r="AR17" s="19"/>
      <c r="BE17" s="210"/>
      <c r="BS17" s="16" t="s">
        <v>30</v>
      </c>
    </row>
    <row r="18" spans="1:71" s="1" customFormat="1" ht="6.95" customHeight="1">
      <c r="B18" s="19"/>
      <c r="AR18" s="19"/>
      <c r="BE18" s="210"/>
      <c r="BS18" s="16" t="s">
        <v>6</v>
      </c>
    </row>
    <row r="19" spans="1:71" s="1" customFormat="1" ht="12" customHeight="1">
      <c r="B19" s="19"/>
      <c r="D19" s="26" t="s">
        <v>31</v>
      </c>
      <c r="AK19" s="26" t="s">
        <v>25</v>
      </c>
      <c r="AN19" s="24" t="s">
        <v>1</v>
      </c>
      <c r="AR19" s="19"/>
      <c r="BE19" s="210"/>
      <c r="BS19" s="16" t="s">
        <v>6</v>
      </c>
    </row>
    <row r="20" spans="1:71" s="1" customFormat="1" ht="18.399999999999999" customHeight="1">
      <c r="B20" s="19"/>
      <c r="E20" s="24" t="s">
        <v>21</v>
      </c>
      <c r="AK20" s="26" t="s">
        <v>26</v>
      </c>
      <c r="AN20" s="24" t="s">
        <v>1</v>
      </c>
      <c r="AR20" s="19"/>
      <c r="BE20" s="210"/>
      <c r="BS20" s="16" t="s">
        <v>30</v>
      </c>
    </row>
    <row r="21" spans="1:71" s="1" customFormat="1" ht="6.95" customHeight="1">
      <c r="B21" s="19"/>
      <c r="AR21" s="19"/>
      <c r="BE21" s="210"/>
    </row>
    <row r="22" spans="1:71" s="1" customFormat="1" ht="12" customHeight="1">
      <c r="B22" s="19"/>
      <c r="D22" s="26" t="s">
        <v>32</v>
      </c>
      <c r="AR22" s="19"/>
      <c r="BE22" s="210"/>
    </row>
    <row r="23" spans="1:71" s="1" customFormat="1" ht="16.5" customHeight="1">
      <c r="B23" s="19"/>
      <c r="E23" s="216" t="s">
        <v>1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16"/>
      <c r="Y23" s="216"/>
      <c r="Z23" s="216"/>
      <c r="AA23" s="216"/>
      <c r="AB23" s="216"/>
      <c r="AC23" s="216"/>
      <c r="AD23" s="216"/>
      <c r="AE23" s="216"/>
      <c r="AF23" s="216"/>
      <c r="AG23" s="216"/>
      <c r="AH23" s="216"/>
      <c r="AI23" s="216"/>
      <c r="AJ23" s="216"/>
      <c r="AK23" s="216"/>
      <c r="AL23" s="216"/>
      <c r="AM23" s="216"/>
      <c r="AN23" s="216"/>
      <c r="AR23" s="19"/>
      <c r="BE23" s="210"/>
    </row>
    <row r="24" spans="1:71" s="1" customFormat="1" ht="6.95" customHeight="1">
      <c r="B24" s="19"/>
      <c r="AR24" s="19"/>
      <c r="BE24" s="210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0"/>
    </row>
    <row r="26" spans="1:71" s="2" customFormat="1" ht="25.9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00">
        <f>ROUND(AG94,2)</f>
        <v>0</v>
      </c>
      <c r="AL26" s="201"/>
      <c r="AM26" s="201"/>
      <c r="AN26" s="201"/>
      <c r="AO26" s="201"/>
      <c r="AP26" s="31"/>
      <c r="AQ26" s="31"/>
      <c r="AR26" s="32"/>
      <c r="BE26" s="210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0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02" t="s">
        <v>34</v>
      </c>
      <c r="M28" s="202"/>
      <c r="N28" s="202"/>
      <c r="O28" s="202"/>
      <c r="P28" s="202"/>
      <c r="Q28" s="31"/>
      <c r="R28" s="31"/>
      <c r="S28" s="31"/>
      <c r="T28" s="31"/>
      <c r="U28" s="31"/>
      <c r="V28" s="31"/>
      <c r="W28" s="202" t="s">
        <v>35</v>
      </c>
      <c r="X28" s="202"/>
      <c r="Y28" s="202"/>
      <c r="Z28" s="202"/>
      <c r="AA28" s="202"/>
      <c r="AB28" s="202"/>
      <c r="AC28" s="202"/>
      <c r="AD28" s="202"/>
      <c r="AE28" s="202"/>
      <c r="AF28" s="31"/>
      <c r="AG28" s="31"/>
      <c r="AH28" s="31"/>
      <c r="AI28" s="31"/>
      <c r="AJ28" s="31"/>
      <c r="AK28" s="202" t="s">
        <v>36</v>
      </c>
      <c r="AL28" s="202"/>
      <c r="AM28" s="202"/>
      <c r="AN28" s="202"/>
      <c r="AO28" s="202"/>
      <c r="AP28" s="31"/>
      <c r="AQ28" s="31"/>
      <c r="AR28" s="32"/>
      <c r="BE28" s="210"/>
    </row>
    <row r="29" spans="1:71" s="3" customFormat="1" ht="14.45" customHeight="1">
      <c r="B29" s="36"/>
      <c r="D29" s="26" t="s">
        <v>37</v>
      </c>
      <c r="F29" s="26" t="s">
        <v>38</v>
      </c>
      <c r="L29" s="196">
        <v>0.21</v>
      </c>
      <c r="M29" s="195"/>
      <c r="N29" s="195"/>
      <c r="O29" s="195"/>
      <c r="P29" s="195"/>
      <c r="W29" s="194">
        <f>ROUND(AZ94, 2)</f>
        <v>0</v>
      </c>
      <c r="X29" s="195"/>
      <c r="Y29" s="195"/>
      <c r="Z29" s="195"/>
      <c r="AA29" s="195"/>
      <c r="AB29" s="195"/>
      <c r="AC29" s="195"/>
      <c r="AD29" s="195"/>
      <c r="AE29" s="195"/>
      <c r="AK29" s="194">
        <f>ROUND(AV94, 2)</f>
        <v>0</v>
      </c>
      <c r="AL29" s="195"/>
      <c r="AM29" s="195"/>
      <c r="AN29" s="195"/>
      <c r="AO29" s="195"/>
      <c r="AR29" s="36"/>
      <c r="BE29" s="211"/>
    </row>
    <row r="30" spans="1:71" s="3" customFormat="1" ht="14.45" customHeight="1">
      <c r="B30" s="36"/>
      <c r="F30" s="26" t="s">
        <v>39</v>
      </c>
      <c r="L30" s="196">
        <v>0.15</v>
      </c>
      <c r="M30" s="195"/>
      <c r="N30" s="195"/>
      <c r="O30" s="195"/>
      <c r="P30" s="195"/>
      <c r="W30" s="194">
        <f>ROUND(BA94, 2)</f>
        <v>0</v>
      </c>
      <c r="X30" s="195"/>
      <c r="Y30" s="195"/>
      <c r="Z30" s="195"/>
      <c r="AA30" s="195"/>
      <c r="AB30" s="195"/>
      <c r="AC30" s="195"/>
      <c r="AD30" s="195"/>
      <c r="AE30" s="195"/>
      <c r="AK30" s="194">
        <f>ROUND(AW94, 2)</f>
        <v>0</v>
      </c>
      <c r="AL30" s="195"/>
      <c r="AM30" s="195"/>
      <c r="AN30" s="195"/>
      <c r="AO30" s="195"/>
      <c r="AR30" s="36"/>
      <c r="BE30" s="211"/>
    </row>
    <row r="31" spans="1:71" s="3" customFormat="1" ht="14.45" hidden="1" customHeight="1">
      <c r="B31" s="36"/>
      <c r="F31" s="26" t="s">
        <v>40</v>
      </c>
      <c r="L31" s="196">
        <v>0.21</v>
      </c>
      <c r="M31" s="195"/>
      <c r="N31" s="195"/>
      <c r="O31" s="195"/>
      <c r="P31" s="195"/>
      <c r="W31" s="194">
        <f>ROUND(BB94, 2)</f>
        <v>0</v>
      </c>
      <c r="X31" s="195"/>
      <c r="Y31" s="195"/>
      <c r="Z31" s="195"/>
      <c r="AA31" s="195"/>
      <c r="AB31" s="195"/>
      <c r="AC31" s="195"/>
      <c r="AD31" s="195"/>
      <c r="AE31" s="195"/>
      <c r="AK31" s="194">
        <v>0</v>
      </c>
      <c r="AL31" s="195"/>
      <c r="AM31" s="195"/>
      <c r="AN31" s="195"/>
      <c r="AO31" s="195"/>
      <c r="AR31" s="36"/>
      <c r="BE31" s="211"/>
    </row>
    <row r="32" spans="1:71" s="3" customFormat="1" ht="14.45" hidden="1" customHeight="1">
      <c r="B32" s="36"/>
      <c r="F32" s="26" t="s">
        <v>41</v>
      </c>
      <c r="L32" s="196">
        <v>0.15</v>
      </c>
      <c r="M32" s="195"/>
      <c r="N32" s="195"/>
      <c r="O32" s="195"/>
      <c r="P32" s="195"/>
      <c r="W32" s="194">
        <f>ROUND(BC94, 2)</f>
        <v>0</v>
      </c>
      <c r="X32" s="195"/>
      <c r="Y32" s="195"/>
      <c r="Z32" s="195"/>
      <c r="AA32" s="195"/>
      <c r="AB32" s="195"/>
      <c r="AC32" s="195"/>
      <c r="AD32" s="195"/>
      <c r="AE32" s="195"/>
      <c r="AK32" s="194">
        <v>0</v>
      </c>
      <c r="AL32" s="195"/>
      <c r="AM32" s="195"/>
      <c r="AN32" s="195"/>
      <c r="AO32" s="195"/>
      <c r="AR32" s="36"/>
      <c r="BE32" s="211"/>
    </row>
    <row r="33" spans="1:57" s="3" customFormat="1" ht="14.45" hidden="1" customHeight="1">
      <c r="B33" s="36"/>
      <c r="F33" s="26" t="s">
        <v>42</v>
      </c>
      <c r="L33" s="196">
        <v>0</v>
      </c>
      <c r="M33" s="195"/>
      <c r="N33" s="195"/>
      <c r="O33" s="195"/>
      <c r="P33" s="195"/>
      <c r="W33" s="194">
        <f>ROUND(BD94, 2)</f>
        <v>0</v>
      </c>
      <c r="X33" s="195"/>
      <c r="Y33" s="195"/>
      <c r="Z33" s="195"/>
      <c r="AA33" s="195"/>
      <c r="AB33" s="195"/>
      <c r="AC33" s="195"/>
      <c r="AD33" s="195"/>
      <c r="AE33" s="195"/>
      <c r="AK33" s="194">
        <v>0</v>
      </c>
      <c r="AL33" s="195"/>
      <c r="AM33" s="195"/>
      <c r="AN33" s="195"/>
      <c r="AO33" s="195"/>
      <c r="AR33" s="36"/>
      <c r="BE33" s="211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0"/>
    </row>
    <row r="35" spans="1:57" s="2" customFormat="1" ht="25.9" customHeight="1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08" t="s">
        <v>45</v>
      </c>
      <c r="Y35" s="206"/>
      <c r="Z35" s="206"/>
      <c r="AA35" s="206"/>
      <c r="AB35" s="206"/>
      <c r="AC35" s="39"/>
      <c r="AD35" s="39"/>
      <c r="AE35" s="39"/>
      <c r="AF35" s="39"/>
      <c r="AG35" s="39"/>
      <c r="AH35" s="39"/>
      <c r="AI35" s="39"/>
      <c r="AJ35" s="39"/>
      <c r="AK35" s="205">
        <f>SUM(AK26:AK33)</f>
        <v>0</v>
      </c>
      <c r="AL35" s="206"/>
      <c r="AM35" s="206"/>
      <c r="AN35" s="206"/>
      <c r="AO35" s="207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IMPORT</v>
      </c>
      <c r="AR84" s="50"/>
    </row>
    <row r="85" spans="1:91" s="5" customFormat="1" ht="36.950000000000003" customHeight="1">
      <c r="B85" s="51"/>
      <c r="C85" s="52" t="s">
        <v>16</v>
      </c>
      <c r="L85" s="197" t="str">
        <f>K6</f>
        <v>Plasy Výkaz výměr - D a) Stavebni upravy v Gymnazium a SOS Plasy</v>
      </c>
      <c r="M85" s="198"/>
      <c r="N85" s="198"/>
      <c r="O85" s="198"/>
      <c r="P85" s="198"/>
      <c r="Q85" s="198"/>
      <c r="R85" s="198"/>
      <c r="S85" s="198"/>
      <c r="T85" s="198"/>
      <c r="U85" s="198"/>
      <c r="V85" s="198"/>
      <c r="W85" s="198"/>
      <c r="X85" s="198"/>
      <c r="Y85" s="198"/>
      <c r="Z85" s="198"/>
      <c r="AA85" s="198"/>
      <c r="AB85" s="198"/>
      <c r="AC85" s="198"/>
      <c r="AD85" s="198"/>
      <c r="AE85" s="198"/>
      <c r="AF85" s="198"/>
      <c r="AG85" s="198"/>
      <c r="AH85" s="198"/>
      <c r="AI85" s="198"/>
      <c r="AJ85" s="198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199" t="str">
        <f>IF(AN8= "","",AN8)</f>
        <v>7. 6. 2023</v>
      </c>
      <c r="AN87" s="199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5.2" customHeight="1">
      <c r="A89" s="31"/>
      <c r="B89" s="32"/>
      <c r="C89" s="26" t="s">
        <v>24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182" t="str">
        <f>IF(E17="","",E17)</f>
        <v xml:space="preserve"> </v>
      </c>
      <c r="AN89" s="183"/>
      <c r="AO89" s="183"/>
      <c r="AP89" s="183"/>
      <c r="AQ89" s="31"/>
      <c r="AR89" s="32"/>
      <c r="AS89" s="178" t="s">
        <v>53</v>
      </c>
      <c r="AT89" s="179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5.2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182" t="str">
        <f>IF(E20="","",E20)</f>
        <v xml:space="preserve"> </v>
      </c>
      <c r="AN90" s="183"/>
      <c r="AO90" s="183"/>
      <c r="AP90" s="183"/>
      <c r="AQ90" s="31"/>
      <c r="AR90" s="32"/>
      <c r="AS90" s="180"/>
      <c r="AT90" s="181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180"/>
      <c r="AT91" s="181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184" t="s">
        <v>54</v>
      </c>
      <c r="D92" s="185"/>
      <c r="E92" s="185"/>
      <c r="F92" s="185"/>
      <c r="G92" s="185"/>
      <c r="H92" s="59"/>
      <c r="I92" s="187" t="s">
        <v>55</v>
      </c>
      <c r="J92" s="185"/>
      <c r="K92" s="185"/>
      <c r="L92" s="185"/>
      <c r="M92" s="185"/>
      <c r="N92" s="185"/>
      <c r="O92" s="185"/>
      <c r="P92" s="185"/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  <c r="AF92" s="185"/>
      <c r="AG92" s="186" t="s">
        <v>56</v>
      </c>
      <c r="AH92" s="185"/>
      <c r="AI92" s="185"/>
      <c r="AJ92" s="185"/>
      <c r="AK92" s="185"/>
      <c r="AL92" s="185"/>
      <c r="AM92" s="185"/>
      <c r="AN92" s="187" t="s">
        <v>57</v>
      </c>
      <c r="AO92" s="185"/>
      <c r="AP92" s="188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192">
        <f>ROUND(SUM(AG95:AG99),2)</f>
        <v>0</v>
      </c>
      <c r="AH94" s="192"/>
      <c r="AI94" s="192"/>
      <c r="AJ94" s="192"/>
      <c r="AK94" s="192"/>
      <c r="AL94" s="192"/>
      <c r="AM94" s="192"/>
      <c r="AN94" s="193">
        <f t="shared" ref="AN94:AN99" si="0">SUM(AG94,AT94)</f>
        <v>0</v>
      </c>
      <c r="AO94" s="193"/>
      <c r="AP94" s="193"/>
      <c r="AQ94" s="71" t="s">
        <v>1</v>
      </c>
      <c r="AR94" s="67"/>
      <c r="AS94" s="72">
        <f>ROUND(SUM(AS95:AS99),2)</f>
        <v>0</v>
      </c>
      <c r="AT94" s="73">
        <f t="shared" ref="AT94:AT99" si="1">ROUND(SUM(AV94:AW94),2)</f>
        <v>0</v>
      </c>
      <c r="AU94" s="74">
        <f>ROUND(SUM(AU95:AU99),5)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ROUND(SUM(AZ95:AZ99),2)</f>
        <v>0</v>
      </c>
      <c r="BA94" s="73">
        <f>ROUND(SUM(BA95:BA99),2)</f>
        <v>0</v>
      </c>
      <c r="BB94" s="73">
        <f>ROUND(SUM(BB95:BB99),2)</f>
        <v>0</v>
      </c>
      <c r="BC94" s="73">
        <f>ROUND(SUM(BC95:BC99),2)</f>
        <v>0</v>
      </c>
      <c r="BD94" s="75">
        <f>ROUND(SUM(BD95:BD99),2)</f>
        <v>0</v>
      </c>
      <c r="BS94" s="76" t="s">
        <v>72</v>
      </c>
      <c r="BT94" s="76" t="s">
        <v>73</v>
      </c>
      <c r="BU94" s="77" t="s">
        <v>74</v>
      </c>
      <c r="BV94" s="76" t="s">
        <v>14</v>
      </c>
      <c r="BW94" s="76" t="s">
        <v>4</v>
      </c>
      <c r="BX94" s="76" t="s">
        <v>75</v>
      </c>
      <c r="CL94" s="76" t="s">
        <v>1</v>
      </c>
    </row>
    <row r="95" spans="1:91" s="7" customFormat="1" ht="24.75" customHeight="1">
      <c r="A95" s="78" t="s">
        <v>76</v>
      </c>
      <c r="B95" s="79"/>
      <c r="C95" s="80"/>
      <c r="D95" s="189" t="s">
        <v>77</v>
      </c>
      <c r="E95" s="189"/>
      <c r="F95" s="189"/>
      <c r="G95" s="189"/>
      <c r="H95" s="189"/>
      <c r="I95" s="81"/>
      <c r="J95" s="189" t="s">
        <v>78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90">
        <f>'Objekt 1 - Učebna TalkSpace'!J30</f>
        <v>0</v>
      </c>
      <c r="AH95" s="191"/>
      <c r="AI95" s="191"/>
      <c r="AJ95" s="191"/>
      <c r="AK95" s="191"/>
      <c r="AL95" s="191"/>
      <c r="AM95" s="191"/>
      <c r="AN95" s="190">
        <f t="shared" si="0"/>
        <v>0</v>
      </c>
      <c r="AO95" s="191"/>
      <c r="AP95" s="191"/>
      <c r="AQ95" s="82" t="s">
        <v>79</v>
      </c>
      <c r="AR95" s="79"/>
      <c r="AS95" s="83">
        <v>0</v>
      </c>
      <c r="AT95" s="84">
        <f t="shared" si="1"/>
        <v>0</v>
      </c>
      <c r="AU95" s="85">
        <f>'Objekt 1 - Učebna TalkSpace'!P122</f>
        <v>0</v>
      </c>
      <c r="AV95" s="84">
        <f>'Objekt 1 - Učebna TalkSpace'!J33</f>
        <v>0</v>
      </c>
      <c r="AW95" s="84">
        <f>'Objekt 1 - Učebna TalkSpace'!J34</f>
        <v>0</v>
      </c>
      <c r="AX95" s="84">
        <f>'Objekt 1 - Učebna TalkSpace'!J35</f>
        <v>0</v>
      </c>
      <c r="AY95" s="84">
        <f>'Objekt 1 - Učebna TalkSpace'!J36</f>
        <v>0</v>
      </c>
      <c r="AZ95" s="84">
        <f>'Objekt 1 - Učebna TalkSpace'!F33</f>
        <v>0</v>
      </c>
      <c r="BA95" s="84">
        <f>'Objekt 1 - Učebna TalkSpace'!F34</f>
        <v>0</v>
      </c>
      <c r="BB95" s="84">
        <f>'Objekt 1 - Učebna TalkSpace'!F35</f>
        <v>0</v>
      </c>
      <c r="BC95" s="84">
        <f>'Objekt 1 - Učebna TalkSpace'!F36</f>
        <v>0</v>
      </c>
      <c r="BD95" s="86">
        <f>'Objekt 1 - Učebna TalkSpace'!F37</f>
        <v>0</v>
      </c>
      <c r="BT95" s="87" t="s">
        <v>80</v>
      </c>
      <c r="BV95" s="87" t="s">
        <v>14</v>
      </c>
      <c r="BW95" s="87" t="s">
        <v>81</v>
      </c>
      <c r="BX95" s="87" t="s">
        <v>4</v>
      </c>
      <c r="CL95" s="87" t="s">
        <v>1</v>
      </c>
      <c r="CM95" s="87" t="s">
        <v>82</v>
      </c>
    </row>
    <row r="96" spans="1:91" s="7" customFormat="1" ht="24.75" customHeight="1">
      <c r="A96" s="78" t="s">
        <v>76</v>
      </c>
      <c r="B96" s="79"/>
      <c r="C96" s="80"/>
      <c r="D96" s="189" t="s">
        <v>83</v>
      </c>
      <c r="E96" s="189"/>
      <c r="F96" s="189"/>
      <c r="G96" s="189"/>
      <c r="H96" s="189"/>
      <c r="I96" s="81"/>
      <c r="J96" s="189" t="s">
        <v>84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90">
        <f>'Objekt 2 - Kabinet ZŘ'!J30</f>
        <v>0</v>
      </c>
      <c r="AH96" s="191"/>
      <c r="AI96" s="191"/>
      <c r="AJ96" s="191"/>
      <c r="AK96" s="191"/>
      <c r="AL96" s="191"/>
      <c r="AM96" s="191"/>
      <c r="AN96" s="190">
        <f t="shared" si="0"/>
        <v>0</v>
      </c>
      <c r="AO96" s="191"/>
      <c r="AP96" s="191"/>
      <c r="AQ96" s="82" t="s">
        <v>79</v>
      </c>
      <c r="AR96" s="79"/>
      <c r="AS96" s="83">
        <v>0</v>
      </c>
      <c r="AT96" s="84">
        <f t="shared" si="1"/>
        <v>0</v>
      </c>
      <c r="AU96" s="85">
        <f>'Objekt 2 - Kabinet ZŘ'!P122</f>
        <v>0</v>
      </c>
      <c r="AV96" s="84">
        <f>'Objekt 2 - Kabinet ZŘ'!J33</f>
        <v>0</v>
      </c>
      <c r="AW96" s="84">
        <f>'Objekt 2 - Kabinet ZŘ'!J34</f>
        <v>0</v>
      </c>
      <c r="AX96" s="84">
        <f>'Objekt 2 - Kabinet ZŘ'!J35</f>
        <v>0</v>
      </c>
      <c r="AY96" s="84">
        <f>'Objekt 2 - Kabinet ZŘ'!J36</f>
        <v>0</v>
      </c>
      <c r="AZ96" s="84">
        <f>'Objekt 2 - Kabinet ZŘ'!F33</f>
        <v>0</v>
      </c>
      <c r="BA96" s="84">
        <f>'Objekt 2 - Kabinet ZŘ'!F34</f>
        <v>0</v>
      </c>
      <c r="BB96" s="84">
        <f>'Objekt 2 - Kabinet ZŘ'!F35</f>
        <v>0</v>
      </c>
      <c r="BC96" s="84">
        <f>'Objekt 2 - Kabinet ZŘ'!F36</f>
        <v>0</v>
      </c>
      <c r="BD96" s="86">
        <f>'Objekt 2 - Kabinet ZŘ'!F37</f>
        <v>0</v>
      </c>
      <c r="BT96" s="87" t="s">
        <v>80</v>
      </c>
      <c r="BV96" s="87" t="s">
        <v>14</v>
      </c>
      <c r="BW96" s="87" t="s">
        <v>85</v>
      </c>
      <c r="BX96" s="87" t="s">
        <v>4</v>
      </c>
      <c r="CL96" s="87" t="s">
        <v>1</v>
      </c>
      <c r="CM96" s="87" t="s">
        <v>82</v>
      </c>
    </row>
    <row r="97" spans="1:91" s="7" customFormat="1" ht="24.75" customHeight="1">
      <c r="A97" s="78" t="s">
        <v>76</v>
      </c>
      <c r="B97" s="79"/>
      <c r="C97" s="80"/>
      <c r="D97" s="189" t="s">
        <v>86</v>
      </c>
      <c r="E97" s="189"/>
      <c r="F97" s="189"/>
      <c r="G97" s="189"/>
      <c r="H97" s="189"/>
      <c r="I97" s="81"/>
      <c r="J97" s="189" t="s">
        <v>87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90">
        <f>'Objekt 3 - Kancelář admin...'!J30</f>
        <v>0</v>
      </c>
      <c r="AH97" s="191"/>
      <c r="AI97" s="191"/>
      <c r="AJ97" s="191"/>
      <c r="AK97" s="191"/>
      <c r="AL97" s="191"/>
      <c r="AM97" s="191"/>
      <c r="AN97" s="190">
        <f t="shared" si="0"/>
        <v>0</v>
      </c>
      <c r="AO97" s="191"/>
      <c r="AP97" s="191"/>
      <c r="AQ97" s="82" t="s">
        <v>79</v>
      </c>
      <c r="AR97" s="79"/>
      <c r="AS97" s="83">
        <v>0</v>
      </c>
      <c r="AT97" s="84">
        <f t="shared" si="1"/>
        <v>0</v>
      </c>
      <c r="AU97" s="85">
        <f>'Objekt 3 - Kancelář admin...'!P122</f>
        <v>0</v>
      </c>
      <c r="AV97" s="84">
        <f>'Objekt 3 - Kancelář admin...'!J33</f>
        <v>0</v>
      </c>
      <c r="AW97" s="84">
        <f>'Objekt 3 - Kancelář admin...'!J34</f>
        <v>0</v>
      </c>
      <c r="AX97" s="84">
        <f>'Objekt 3 - Kancelář admin...'!J35</f>
        <v>0</v>
      </c>
      <c r="AY97" s="84">
        <f>'Objekt 3 - Kancelář admin...'!J36</f>
        <v>0</v>
      </c>
      <c r="AZ97" s="84">
        <f>'Objekt 3 - Kancelář admin...'!F33</f>
        <v>0</v>
      </c>
      <c r="BA97" s="84">
        <f>'Objekt 3 - Kancelář admin...'!F34</f>
        <v>0</v>
      </c>
      <c r="BB97" s="84">
        <f>'Objekt 3 - Kancelář admin...'!F35</f>
        <v>0</v>
      </c>
      <c r="BC97" s="84">
        <f>'Objekt 3 - Kancelář admin...'!F36</f>
        <v>0</v>
      </c>
      <c r="BD97" s="86">
        <f>'Objekt 3 - Kancelář admin...'!F37</f>
        <v>0</v>
      </c>
      <c r="BT97" s="87" t="s">
        <v>80</v>
      </c>
      <c r="BV97" s="87" t="s">
        <v>14</v>
      </c>
      <c r="BW97" s="87" t="s">
        <v>88</v>
      </c>
      <c r="BX97" s="87" t="s">
        <v>4</v>
      </c>
      <c r="CL97" s="87" t="s">
        <v>1</v>
      </c>
      <c r="CM97" s="87" t="s">
        <v>82</v>
      </c>
    </row>
    <row r="98" spans="1:91" s="7" customFormat="1" ht="24.75" customHeight="1">
      <c r="A98" s="78" t="s">
        <v>76</v>
      </c>
      <c r="B98" s="79"/>
      <c r="C98" s="80"/>
      <c r="D98" s="189" t="s">
        <v>89</v>
      </c>
      <c r="E98" s="189"/>
      <c r="F98" s="189"/>
      <c r="G98" s="189"/>
      <c r="H98" s="189"/>
      <c r="I98" s="81"/>
      <c r="J98" s="189" t="s">
        <v>90</v>
      </c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90">
        <f>'Objekt 4 - Polytechnická ...'!J30</f>
        <v>0</v>
      </c>
      <c r="AH98" s="191"/>
      <c r="AI98" s="191"/>
      <c r="AJ98" s="191"/>
      <c r="AK98" s="191"/>
      <c r="AL98" s="191"/>
      <c r="AM98" s="191"/>
      <c r="AN98" s="190">
        <f t="shared" si="0"/>
        <v>0</v>
      </c>
      <c r="AO98" s="191"/>
      <c r="AP98" s="191"/>
      <c r="AQ98" s="82" t="s">
        <v>79</v>
      </c>
      <c r="AR98" s="79"/>
      <c r="AS98" s="83">
        <v>0</v>
      </c>
      <c r="AT98" s="84">
        <f t="shared" si="1"/>
        <v>0</v>
      </c>
      <c r="AU98" s="85">
        <f>'Objekt 4 - Polytechnická ...'!P122</f>
        <v>0</v>
      </c>
      <c r="AV98" s="84">
        <f>'Objekt 4 - Polytechnická ...'!J33</f>
        <v>0</v>
      </c>
      <c r="AW98" s="84">
        <f>'Objekt 4 - Polytechnická ...'!J34</f>
        <v>0</v>
      </c>
      <c r="AX98" s="84">
        <f>'Objekt 4 - Polytechnická ...'!J35</f>
        <v>0</v>
      </c>
      <c r="AY98" s="84">
        <f>'Objekt 4 - Polytechnická ...'!J36</f>
        <v>0</v>
      </c>
      <c r="AZ98" s="84">
        <f>'Objekt 4 - Polytechnická ...'!F33</f>
        <v>0</v>
      </c>
      <c r="BA98" s="84">
        <f>'Objekt 4 - Polytechnická ...'!F34</f>
        <v>0</v>
      </c>
      <c r="BB98" s="84">
        <f>'Objekt 4 - Polytechnická ...'!F35</f>
        <v>0</v>
      </c>
      <c r="BC98" s="84">
        <f>'Objekt 4 - Polytechnická ...'!F36</f>
        <v>0</v>
      </c>
      <c r="BD98" s="86">
        <f>'Objekt 4 - Polytechnická ...'!F37</f>
        <v>0</v>
      </c>
      <c r="BT98" s="87" t="s">
        <v>80</v>
      </c>
      <c r="BV98" s="87" t="s">
        <v>14</v>
      </c>
      <c r="BW98" s="87" t="s">
        <v>91</v>
      </c>
      <c r="BX98" s="87" t="s">
        <v>4</v>
      </c>
      <c r="CL98" s="87" t="s">
        <v>1</v>
      </c>
      <c r="CM98" s="87" t="s">
        <v>82</v>
      </c>
    </row>
    <row r="99" spans="1:91" s="7" customFormat="1" ht="24.75" customHeight="1">
      <c r="A99" s="78" t="s">
        <v>76</v>
      </c>
      <c r="B99" s="79"/>
      <c r="C99" s="80"/>
      <c r="D99" s="189" t="s">
        <v>92</v>
      </c>
      <c r="E99" s="189"/>
      <c r="F99" s="189"/>
      <c r="G99" s="189"/>
      <c r="H99" s="189"/>
      <c r="I99" s="81"/>
      <c r="J99" s="189" t="s">
        <v>93</v>
      </c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90">
        <f>'Objekt 5 - Kabinet EKO'!J30</f>
        <v>0</v>
      </c>
      <c r="AH99" s="191"/>
      <c r="AI99" s="191"/>
      <c r="AJ99" s="191"/>
      <c r="AK99" s="191"/>
      <c r="AL99" s="191"/>
      <c r="AM99" s="191"/>
      <c r="AN99" s="190">
        <f t="shared" si="0"/>
        <v>0</v>
      </c>
      <c r="AO99" s="191"/>
      <c r="AP99" s="191"/>
      <c r="AQ99" s="82" t="s">
        <v>79</v>
      </c>
      <c r="AR99" s="79"/>
      <c r="AS99" s="88">
        <v>0</v>
      </c>
      <c r="AT99" s="89">
        <f t="shared" si="1"/>
        <v>0</v>
      </c>
      <c r="AU99" s="90">
        <f>'Objekt 5 - Kabinet EKO'!P122</f>
        <v>0</v>
      </c>
      <c r="AV99" s="89">
        <f>'Objekt 5 - Kabinet EKO'!J33</f>
        <v>0</v>
      </c>
      <c r="AW99" s="89">
        <f>'Objekt 5 - Kabinet EKO'!J34</f>
        <v>0</v>
      </c>
      <c r="AX99" s="89">
        <f>'Objekt 5 - Kabinet EKO'!J35</f>
        <v>0</v>
      </c>
      <c r="AY99" s="89">
        <f>'Objekt 5 - Kabinet EKO'!J36</f>
        <v>0</v>
      </c>
      <c r="AZ99" s="89">
        <f>'Objekt 5 - Kabinet EKO'!F33</f>
        <v>0</v>
      </c>
      <c r="BA99" s="89">
        <f>'Objekt 5 - Kabinet EKO'!F34</f>
        <v>0</v>
      </c>
      <c r="BB99" s="89">
        <f>'Objekt 5 - Kabinet EKO'!F35</f>
        <v>0</v>
      </c>
      <c r="BC99" s="89">
        <f>'Objekt 5 - Kabinet EKO'!F36</f>
        <v>0</v>
      </c>
      <c r="BD99" s="91">
        <f>'Objekt 5 - Kabinet EKO'!F37</f>
        <v>0</v>
      </c>
      <c r="BT99" s="87" t="s">
        <v>80</v>
      </c>
      <c r="BV99" s="87" t="s">
        <v>14</v>
      </c>
      <c r="BW99" s="87" t="s">
        <v>94</v>
      </c>
      <c r="BX99" s="87" t="s">
        <v>4</v>
      </c>
      <c r="CL99" s="87" t="s">
        <v>1</v>
      </c>
      <c r="CM99" s="87" t="s">
        <v>82</v>
      </c>
    </row>
    <row r="100" spans="1:91" s="2" customFormat="1" ht="30" customHeight="1">
      <c r="A100" s="31"/>
      <c r="B100" s="32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2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</row>
    <row r="101" spans="1:91" s="2" customFormat="1" ht="6.95" customHeight="1">
      <c r="A101" s="31"/>
      <c r="B101" s="46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32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</row>
  </sheetData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J96:AF96"/>
    <mergeCell ref="L85:AJ85"/>
    <mergeCell ref="AM87:AN87"/>
    <mergeCell ref="AM89:AP89"/>
    <mergeCell ref="D98:H98"/>
    <mergeCell ref="J98:AF98"/>
    <mergeCell ref="AN99:AP99"/>
    <mergeCell ref="AG99:AM99"/>
    <mergeCell ref="D99:H99"/>
    <mergeCell ref="J99:AF99"/>
    <mergeCell ref="D96:H96"/>
    <mergeCell ref="AG96:AM96"/>
    <mergeCell ref="AN96:AP96"/>
    <mergeCell ref="AN97:AP97"/>
    <mergeCell ref="D97:H97"/>
    <mergeCell ref="J97:AF97"/>
    <mergeCell ref="AG97:AM97"/>
    <mergeCell ref="D95:H95"/>
    <mergeCell ref="AG95:AM95"/>
    <mergeCell ref="J95:AF95"/>
    <mergeCell ref="AN95:AP95"/>
    <mergeCell ref="AG94:AM94"/>
    <mergeCell ref="AN94:AP94"/>
    <mergeCell ref="AS89:AT91"/>
    <mergeCell ref="AM90:AP90"/>
    <mergeCell ref="C92:G92"/>
    <mergeCell ref="AG92:AM92"/>
    <mergeCell ref="I92:AF92"/>
    <mergeCell ref="AN92:AP92"/>
  </mergeCells>
  <hyperlinks>
    <hyperlink ref="A95" location="'Objekt 1 - Učebna TalkSpace'!C2" display="/"/>
    <hyperlink ref="A96" location="'Objekt 2 - Kabinet ZŘ'!C2" display="/"/>
    <hyperlink ref="A97" location="'Objekt 3 - Kancelář admin...'!C2" display="/"/>
    <hyperlink ref="A98" location="'Objekt 4 - Polytechnická ...'!C2" display="/"/>
    <hyperlink ref="A99" location="'Objekt 5 - Kabinet EKO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4"/>
  <sheetViews>
    <sheetView showGridLines="0" topLeftCell="A74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6" t="s">
        <v>81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18" t="str">
        <f>'Rekapitulace stavby'!K6</f>
        <v>Plasy Výkaz výměr - D a) Stavebni upravy v Gymnazium a SOS Plasy</v>
      </c>
      <c r="F7" s="219"/>
      <c r="G7" s="219"/>
      <c r="H7" s="219"/>
      <c r="L7" s="19"/>
    </row>
    <row r="8" spans="1:46" s="2" customFormat="1" ht="12" customHeight="1">
      <c r="A8" s="31"/>
      <c r="B8" s="32"/>
      <c r="C8" s="31"/>
      <c r="D8" s="26" t="s">
        <v>96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197" t="s">
        <v>97</v>
      </c>
      <c r="F9" s="217"/>
      <c r="G9" s="217"/>
      <c r="H9" s="21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7. 6. 2023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0" t="str">
        <f>'Rekapitulace stavby'!E14</f>
        <v>Vyplň údaj</v>
      </c>
      <c r="F18" s="212"/>
      <c r="G18" s="212"/>
      <c r="H18" s="212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6" t="s">
        <v>1</v>
      </c>
      <c r="F27" s="216"/>
      <c r="G27" s="216"/>
      <c r="H27" s="21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ROUND((SUM(BE122:BE143)),  2)</f>
        <v>0</v>
      </c>
      <c r="G33" s="31"/>
      <c r="H33" s="31"/>
      <c r="I33" s="99">
        <v>0.21</v>
      </c>
      <c r="J33" s="98">
        <f>ROUND(((SUM(BE122:BE143))*I33),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ROUND((SUM(BF122:BF143)),  2)</f>
        <v>0</v>
      </c>
      <c r="G34" s="31"/>
      <c r="H34" s="31"/>
      <c r="I34" s="99">
        <v>0.15</v>
      </c>
      <c r="J34" s="98">
        <f>ROUND(((SUM(BF122:BF143))*I34),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ROUND((SUM(BG122:BG143)),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ROUND((SUM(BH122:BH143)),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ROUND((SUM(BI122:BI143)),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18" t="str">
        <f>E7</f>
        <v>Plasy Výkaz výměr - D a) Stavebni upravy v Gymnazium a SOS Plasy</v>
      </c>
      <c r="F85" s="219"/>
      <c r="G85" s="219"/>
      <c r="H85" s="21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197" t="str">
        <f>E9</f>
        <v>Objekt 1 - Učebna TalkSpace</v>
      </c>
      <c r="F87" s="217"/>
      <c r="G87" s="217"/>
      <c r="H87" s="21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7. 6. 2023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99</v>
      </c>
      <c r="D94" s="100"/>
      <c r="E94" s="100"/>
      <c r="F94" s="100"/>
      <c r="G94" s="100"/>
      <c r="H94" s="100"/>
      <c r="I94" s="100"/>
      <c r="J94" s="109" t="s">
        <v>100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101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5" customHeight="1">
      <c r="B97" s="111"/>
      <c r="D97" s="112" t="s">
        <v>103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9" customFormat="1" ht="24.95" customHeight="1">
      <c r="B98" s="111"/>
      <c r="D98" s="112" t="s">
        <v>103</v>
      </c>
      <c r="E98" s="113"/>
      <c r="F98" s="113"/>
      <c r="G98" s="113"/>
      <c r="H98" s="113"/>
      <c r="I98" s="113"/>
      <c r="J98" s="114">
        <f>J134</f>
        <v>0</v>
      </c>
      <c r="L98" s="111"/>
    </row>
    <row r="99" spans="1:31" s="9" customFormat="1" ht="24.95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J135</f>
        <v>0</v>
      </c>
      <c r="L99" s="111"/>
    </row>
    <row r="100" spans="1:31" s="10" customFormat="1" ht="19.899999999999999" customHeight="1">
      <c r="B100" s="115"/>
      <c r="D100" s="116" t="s">
        <v>105</v>
      </c>
      <c r="E100" s="117"/>
      <c r="F100" s="117"/>
      <c r="G100" s="117"/>
      <c r="H100" s="117"/>
      <c r="I100" s="117"/>
      <c r="J100" s="118">
        <f>J136</f>
        <v>0</v>
      </c>
      <c r="L100" s="115"/>
    </row>
    <row r="101" spans="1:31" s="10" customFormat="1" ht="19.89999999999999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J140</f>
        <v>0</v>
      </c>
      <c r="L101" s="115"/>
    </row>
    <row r="102" spans="1:31" s="10" customFormat="1" ht="19.899999999999999" customHeight="1">
      <c r="B102" s="115"/>
      <c r="D102" s="116" t="s">
        <v>107</v>
      </c>
      <c r="E102" s="117"/>
      <c r="F102" s="117"/>
      <c r="G102" s="117"/>
      <c r="H102" s="117"/>
      <c r="I102" s="117"/>
      <c r="J102" s="118">
        <f>J142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108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6.25" customHeight="1">
      <c r="A112" s="31"/>
      <c r="B112" s="32"/>
      <c r="C112" s="31"/>
      <c r="D112" s="31"/>
      <c r="E112" s="218" t="str">
        <f>E7</f>
        <v>Plasy Výkaz výměr - D a) Stavebni upravy v Gymnazium a SOS Plasy</v>
      </c>
      <c r="F112" s="219"/>
      <c r="G112" s="219"/>
      <c r="H112" s="21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197" t="str">
        <f>E9</f>
        <v>Objekt 1 - Učebna TalkSpace</v>
      </c>
      <c r="F114" s="217"/>
      <c r="G114" s="217"/>
      <c r="H114" s="21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F12</f>
        <v xml:space="preserve"> </v>
      </c>
      <c r="G116" s="31"/>
      <c r="H116" s="31"/>
      <c r="I116" s="26" t="s">
        <v>22</v>
      </c>
      <c r="J116" s="54" t="str">
        <f>IF(J12="","",J12)</f>
        <v>7. 6. 2023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E15</f>
        <v xml:space="preserve"> </v>
      </c>
      <c r="G118" s="31"/>
      <c r="H118" s="31"/>
      <c r="I118" s="26" t="s">
        <v>29</v>
      </c>
      <c r="J118" s="29" t="str">
        <f>E21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IF(E18="","",E18)</f>
        <v>Vyplň údaj</v>
      </c>
      <c r="G119" s="31"/>
      <c r="H119" s="31"/>
      <c r="I119" s="26" t="s">
        <v>31</v>
      </c>
      <c r="J119" s="29" t="str">
        <f>E24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109</v>
      </c>
      <c r="D121" s="122" t="s">
        <v>58</v>
      </c>
      <c r="E121" s="122" t="s">
        <v>54</v>
      </c>
      <c r="F121" s="122" t="s">
        <v>55</v>
      </c>
      <c r="G121" s="122" t="s">
        <v>110</v>
      </c>
      <c r="H121" s="122" t="s">
        <v>111</v>
      </c>
      <c r="I121" s="122" t="s">
        <v>112</v>
      </c>
      <c r="J121" s="122" t="s">
        <v>100</v>
      </c>
      <c r="K121" s="123" t="s">
        <v>113</v>
      </c>
      <c r="L121" s="124"/>
      <c r="M121" s="61" t="s">
        <v>1</v>
      </c>
      <c r="N121" s="62" t="s">
        <v>37</v>
      </c>
      <c r="O121" s="62" t="s">
        <v>114</v>
      </c>
      <c r="P121" s="62" t="s">
        <v>115</v>
      </c>
      <c r="Q121" s="62" t="s">
        <v>116</v>
      </c>
      <c r="R121" s="62" t="s">
        <v>117</v>
      </c>
      <c r="S121" s="62" t="s">
        <v>118</v>
      </c>
      <c r="T121" s="63" t="s">
        <v>119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120</v>
      </c>
      <c r="D122" s="31"/>
      <c r="E122" s="31"/>
      <c r="F122" s="31"/>
      <c r="G122" s="31"/>
      <c r="H122" s="31"/>
      <c r="I122" s="31"/>
      <c r="J122" s="125">
        <f>BK122</f>
        <v>0</v>
      </c>
      <c r="K122" s="31"/>
      <c r="L122" s="32"/>
      <c r="M122" s="64"/>
      <c r="N122" s="55"/>
      <c r="O122" s="65"/>
      <c r="P122" s="126">
        <f>P123+P134+P135</f>
        <v>0</v>
      </c>
      <c r="Q122" s="65"/>
      <c r="R122" s="126">
        <f>R123+R134+R135</f>
        <v>0</v>
      </c>
      <c r="S122" s="65"/>
      <c r="T122" s="127">
        <f>T123+T134+T135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72</v>
      </c>
      <c r="AU122" s="16" t="s">
        <v>102</v>
      </c>
      <c r="BK122" s="128">
        <f>BK123+BK134+BK135</f>
        <v>0</v>
      </c>
    </row>
    <row r="123" spans="1:65" s="12" customFormat="1" ht="25.9" customHeight="1">
      <c r="B123" s="129"/>
      <c r="D123" s="130" t="s">
        <v>72</v>
      </c>
      <c r="E123" s="131" t="s">
        <v>121</v>
      </c>
      <c r="F123" s="131" t="s">
        <v>122</v>
      </c>
      <c r="I123" s="132"/>
      <c r="J123" s="133">
        <f>BK123</f>
        <v>0</v>
      </c>
      <c r="L123" s="129"/>
      <c r="M123" s="134"/>
      <c r="N123" s="135"/>
      <c r="O123" s="135"/>
      <c r="P123" s="136">
        <f>SUM(P124:P133)</f>
        <v>0</v>
      </c>
      <c r="Q123" s="135"/>
      <c r="R123" s="136">
        <f>SUM(R124:R133)</f>
        <v>0</v>
      </c>
      <c r="S123" s="135"/>
      <c r="T123" s="137">
        <f>SUM(T124:T133)</f>
        <v>0</v>
      </c>
      <c r="AR123" s="130" t="s">
        <v>80</v>
      </c>
      <c r="AT123" s="138" t="s">
        <v>72</v>
      </c>
      <c r="AU123" s="138" t="s">
        <v>73</v>
      </c>
      <c r="AY123" s="130" t="s">
        <v>123</v>
      </c>
      <c r="BK123" s="139">
        <f>SUM(BK124:BK133)</f>
        <v>0</v>
      </c>
    </row>
    <row r="124" spans="1:65" s="2" customFormat="1" ht="24.2" customHeight="1">
      <c r="A124" s="31"/>
      <c r="B124" s="140"/>
      <c r="C124" s="141" t="s">
        <v>80</v>
      </c>
      <c r="D124" s="141" t="s">
        <v>124</v>
      </c>
      <c r="E124" s="142" t="s">
        <v>125</v>
      </c>
      <c r="F124" s="143" t="s">
        <v>126</v>
      </c>
      <c r="G124" s="144" t="s">
        <v>127</v>
      </c>
      <c r="H124" s="145">
        <v>25.6</v>
      </c>
      <c r="I124" s="146"/>
      <c r="J124" s="147">
        <f t="shared" ref="J124:J133" si="0">ROUND(I124*H124,2)</f>
        <v>0</v>
      </c>
      <c r="K124" s="143" t="s">
        <v>128</v>
      </c>
      <c r="L124" s="32"/>
      <c r="M124" s="148" t="s">
        <v>1</v>
      </c>
      <c r="N124" s="149" t="s">
        <v>38</v>
      </c>
      <c r="O124" s="57"/>
      <c r="P124" s="150">
        <f t="shared" ref="P124:P133" si="1">O124*H124</f>
        <v>0</v>
      </c>
      <c r="Q124" s="150">
        <v>0</v>
      </c>
      <c r="R124" s="150">
        <f t="shared" ref="R124:R133" si="2">Q124*H124</f>
        <v>0</v>
      </c>
      <c r="S124" s="150">
        <v>0</v>
      </c>
      <c r="T124" s="151">
        <f t="shared" ref="T124:T133" si="3"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2" t="s">
        <v>129</v>
      </c>
      <c r="AT124" s="152" t="s">
        <v>124</v>
      </c>
      <c r="AU124" s="152" t="s">
        <v>80</v>
      </c>
      <c r="AY124" s="16" t="s">
        <v>123</v>
      </c>
      <c r="BE124" s="153">
        <f t="shared" ref="BE124:BE133" si="4">IF(N124="základní",J124,0)</f>
        <v>0</v>
      </c>
      <c r="BF124" s="153">
        <f t="shared" ref="BF124:BF133" si="5">IF(N124="snížená",J124,0)</f>
        <v>0</v>
      </c>
      <c r="BG124" s="153">
        <f t="shared" ref="BG124:BG133" si="6">IF(N124="zákl. přenesená",J124,0)</f>
        <v>0</v>
      </c>
      <c r="BH124" s="153">
        <f t="shared" ref="BH124:BH133" si="7">IF(N124="sníž. přenesená",J124,0)</f>
        <v>0</v>
      </c>
      <c r="BI124" s="153">
        <f t="shared" ref="BI124:BI133" si="8">IF(N124="nulová",J124,0)</f>
        <v>0</v>
      </c>
      <c r="BJ124" s="16" t="s">
        <v>80</v>
      </c>
      <c r="BK124" s="153">
        <f t="shared" ref="BK124:BK133" si="9">ROUND(I124*H124,2)</f>
        <v>0</v>
      </c>
      <c r="BL124" s="16" t="s">
        <v>129</v>
      </c>
      <c r="BM124" s="152" t="s">
        <v>82</v>
      </c>
    </row>
    <row r="125" spans="1:65" s="2" customFormat="1" ht="16.5" customHeight="1">
      <c r="A125" s="31"/>
      <c r="B125" s="140"/>
      <c r="C125" s="141" t="s">
        <v>82</v>
      </c>
      <c r="D125" s="141" t="s">
        <v>124</v>
      </c>
      <c r="E125" s="142" t="s">
        <v>130</v>
      </c>
      <c r="F125" s="143" t="s">
        <v>131</v>
      </c>
      <c r="G125" s="144" t="s">
        <v>127</v>
      </c>
      <c r="H125" s="145">
        <v>10.4</v>
      </c>
      <c r="I125" s="146"/>
      <c r="J125" s="147">
        <f t="shared" si="0"/>
        <v>0</v>
      </c>
      <c r="K125" s="143" t="s">
        <v>128</v>
      </c>
      <c r="L125" s="32"/>
      <c r="M125" s="148" t="s">
        <v>1</v>
      </c>
      <c r="N125" s="149" t="s">
        <v>38</v>
      </c>
      <c r="O125" s="57"/>
      <c r="P125" s="150">
        <f t="shared" si="1"/>
        <v>0</v>
      </c>
      <c r="Q125" s="150">
        <v>0</v>
      </c>
      <c r="R125" s="150">
        <f t="shared" si="2"/>
        <v>0</v>
      </c>
      <c r="S125" s="150">
        <v>0</v>
      </c>
      <c r="T125" s="151">
        <f t="shared" si="3"/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2" t="s">
        <v>129</v>
      </c>
      <c r="AT125" s="152" t="s">
        <v>124</v>
      </c>
      <c r="AU125" s="152" t="s">
        <v>80</v>
      </c>
      <c r="AY125" s="16" t="s">
        <v>123</v>
      </c>
      <c r="BE125" s="153">
        <f t="shared" si="4"/>
        <v>0</v>
      </c>
      <c r="BF125" s="153">
        <f t="shared" si="5"/>
        <v>0</v>
      </c>
      <c r="BG125" s="153">
        <f t="shared" si="6"/>
        <v>0</v>
      </c>
      <c r="BH125" s="153">
        <f t="shared" si="7"/>
        <v>0</v>
      </c>
      <c r="BI125" s="153">
        <f t="shared" si="8"/>
        <v>0</v>
      </c>
      <c r="BJ125" s="16" t="s">
        <v>80</v>
      </c>
      <c r="BK125" s="153">
        <f t="shared" si="9"/>
        <v>0</v>
      </c>
      <c r="BL125" s="16" t="s">
        <v>129</v>
      </c>
      <c r="BM125" s="152" t="s">
        <v>129</v>
      </c>
    </row>
    <row r="126" spans="1:65" s="2" customFormat="1" ht="24.2" customHeight="1">
      <c r="A126" s="31"/>
      <c r="B126" s="140"/>
      <c r="C126" s="141" t="s">
        <v>132</v>
      </c>
      <c r="D126" s="141" t="s">
        <v>124</v>
      </c>
      <c r="E126" s="142" t="s">
        <v>133</v>
      </c>
      <c r="F126" s="143" t="s">
        <v>134</v>
      </c>
      <c r="G126" s="144" t="s">
        <v>127</v>
      </c>
      <c r="H126" s="145">
        <v>10.4</v>
      </c>
      <c r="I126" s="146"/>
      <c r="J126" s="147">
        <f t="shared" si="0"/>
        <v>0</v>
      </c>
      <c r="K126" s="143" t="s">
        <v>128</v>
      </c>
      <c r="L126" s="32"/>
      <c r="M126" s="148" t="s">
        <v>1</v>
      </c>
      <c r="N126" s="149" t="s">
        <v>38</v>
      </c>
      <c r="O126" s="57"/>
      <c r="P126" s="150">
        <f t="shared" si="1"/>
        <v>0</v>
      </c>
      <c r="Q126" s="150">
        <v>0</v>
      </c>
      <c r="R126" s="150">
        <f t="shared" si="2"/>
        <v>0</v>
      </c>
      <c r="S126" s="150">
        <v>0</v>
      </c>
      <c r="T126" s="151">
        <f t="shared" si="3"/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52" t="s">
        <v>129</v>
      </c>
      <c r="AT126" s="152" t="s">
        <v>124</v>
      </c>
      <c r="AU126" s="152" t="s">
        <v>80</v>
      </c>
      <c r="AY126" s="16" t="s">
        <v>123</v>
      </c>
      <c r="BE126" s="153">
        <f t="shared" si="4"/>
        <v>0</v>
      </c>
      <c r="BF126" s="153">
        <f t="shared" si="5"/>
        <v>0</v>
      </c>
      <c r="BG126" s="153">
        <f t="shared" si="6"/>
        <v>0</v>
      </c>
      <c r="BH126" s="153">
        <f t="shared" si="7"/>
        <v>0</v>
      </c>
      <c r="BI126" s="153">
        <f t="shared" si="8"/>
        <v>0</v>
      </c>
      <c r="BJ126" s="16" t="s">
        <v>80</v>
      </c>
      <c r="BK126" s="153">
        <f t="shared" si="9"/>
        <v>0</v>
      </c>
      <c r="BL126" s="16" t="s">
        <v>129</v>
      </c>
      <c r="BM126" s="152" t="s">
        <v>135</v>
      </c>
    </row>
    <row r="127" spans="1:65" s="2" customFormat="1" ht="16.5" customHeight="1">
      <c r="A127" s="31"/>
      <c r="B127" s="140"/>
      <c r="C127" s="141" t="s">
        <v>129</v>
      </c>
      <c r="D127" s="141" t="s">
        <v>124</v>
      </c>
      <c r="E127" s="142" t="s">
        <v>136</v>
      </c>
      <c r="F127" s="143" t="s">
        <v>137</v>
      </c>
      <c r="G127" s="144" t="s">
        <v>138</v>
      </c>
      <c r="H127" s="145">
        <v>0.8</v>
      </c>
      <c r="I127" s="146"/>
      <c r="J127" s="147">
        <f t="shared" si="0"/>
        <v>0</v>
      </c>
      <c r="K127" s="143" t="s">
        <v>128</v>
      </c>
      <c r="L127" s="32"/>
      <c r="M127" s="148" t="s">
        <v>1</v>
      </c>
      <c r="N127" s="149" t="s">
        <v>38</v>
      </c>
      <c r="O127" s="57"/>
      <c r="P127" s="150">
        <f t="shared" si="1"/>
        <v>0</v>
      </c>
      <c r="Q127" s="150">
        <v>0</v>
      </c>
      <c r="R127" s="150">
        <f t="shared" si="2"/>
        <v>0</v>
      </c>
      <c r="S127" s="150">
        <v>0</v>
      </c>
      <c r="T127" s="151">
        <f t="shared" si="3"/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2" t="s">
        <v>129</v>
      </c>
      <c r="AT127" s="152" t="s">
        <v>124</v>
      </c>
      <c r="AU127" s="152" t="s">
        <v>80</v>
      </c>
      <c r="AY127" s="16" t="s">
        <v>123</v>
      </c>
      <c r="BE127" s="153">
        <f t="shared" si="4"/>
        <v>0</v>
      </c>
      <c r="BF127" s="153">
        <f t="shared" si="5"/>
        <v>0</v>
      </c>
      <c r="BG127" s="153">
        <f t="shared" si="6"/>
        <v>0</v>
      </c>
      <c r="BH127" s="153">
        <f t="shared" si="7"/>
        <v>0</v>
      </c>
      <c r="BI127" s="153">
        <f t="shared" si="8"/>
        <v>0</v>
      </c>
      <c r="BJ127" s="16" t="s">
        <v>80</v>
      </c>
      <c r="BK127" s="153">
        <f t="shared" si="9"/>
        <v>0</v>
      </c>
      <c r="BL127" s="16" t="s">
        <v>129</v>
      </c>
      <c r="BM127" s="152" t="s">
        <v>139</v>
      </c>
    </row>
    <row r="128" spans="1:65" s="2" customFormat="1" ht="16.5" customHeight="1">
      <c r="A128" s="31"/>
      <c r="B128" s="140"/>
      <c r="C128" s="141" t="s">
        <v>140</v>
      </c>
      <c r="D128" s="141" t="s">
        <v>124</v>
      </c>
      <c r="E128" s="142" t="s">
        <v>141</v>
      </c>
      <c r="F128" s="143" t="s">
        <v>142</v>
      </c>
      <c r="G128" s="144" t="s">
        <v>143</v>
      </c>
      <c r="H128" s="145">
        <v>1</v>
      </c>
      <c r="I128" s="146"/>
      <c r="J128" s="147">
        <f t="shared" si="0"/>
        <v>0</v>
      </c>
      <c r="K128" s="143" t="s">
        <v>128</v>
      </c>
      <c r="L128" s="32"/>
      <c r="M128" s="148" t="s">
        <v>1</v>
      </c>
      <c r="N128" s="149" t="s">
        <v>38</v>
      </c>
      <c r="O128" s="57"/>
      <c r="P128" s="150">
        <f t="shared" si="1"/>
        <v>0</v>
      </c>
      <c r="Q128" s="150">
        <v>0</v>
      </c>
      <c r="R128" s="150">
        <f t="shared" si="2"/>
        <v>0</v>
      </c>
      <c r="S128" s="150">
        <v>0</v>
      </c>
      <c r="T128" s="151">
        <f t="shared" si="3"/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2" t="s">
        <v>129</v>
      </c>
      <c r="AT128" s="152" t="s">
        <v>124</v>
      </c>
      <c r="AU128" s="152" t="s">
        <v>80</v>
      </c>
      <c r="AY128" s="16" t="s">
        <v>123</v>
      </c>
      <c r="BE128" s="153">
        <f t="shared" si="4"/>
        <v>0</v>
      </c>
      <c r="BF128" s="153">
        <f t="shared" si="5"/>
        <v>0</v>
      </c>
      <c r="BG128" s="153">
        <f t="shared" si="6"/>
        <v>0</v>
      </c>
      <c r="BH128" s="153">
        <f t="shared" si="7"/>
        <v>0</v>
      </c>
      <c r="BI128" s="153">
        <f t="shared" si="8"/>
        <v>0</v>
      </c>
      <c r="BJ128" s="16" t="s">
        <v>80</v>
      </c>
      <c r="BK128" s="153">
        <f t="shared" si="9"/>
        <v>0</v>
      </c>
      <c r="BL128" s="16" t="s">
        <v>129</v>
      </c>
      <c r="BM128" s="152" t="s">
        <v>144</v>
      </c>
    </row>
    <row r="129" spans="1:65" s="2" customFormat="1" ht="24.2" customHeight="1">
      <c r="A129" s="31"/>
      <c r="B129" s="140"/>
      <c r="C129" s="141" t="s">
        <v>135</v>
      </c>
      <c r="D129" s="141" t="s">
        <v>124</v>
      </c>
      <c r="E129" s="142" t="s">
        <v>145</v>
      </c>
      <c r="F129" s="143" t="s">
        <v>146</v>
      </c>
      <c r="G129" s="144" t="s">
        <v>127</v>
      </c>
      <c r="H129" s="145">
        <v>25.6</v>
      </c>
      <c r="I129" s="146"/>
      <c r="J129" s="147">
        <f t="shared" si="0"/>
        <v>0</v>
      </c>
      <c r="K129" s="143" t="s">
        <v>128</v>
      </c>
      <c r="L129" s="32"/>
      <c r="M129" s="148" t="s">
        <v>1</v>
      </c>
      <c r="N129" s="149" t="s">
        <v>38</v>
      </c>
      <c r="O129" s="57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2" t="s">
        <v>129</v>
      </c>
      <c r="AT129" s="152" t="s">
        <v>124</v>
      </c>
      <c r="AU129" s="152" t="s">
        <v>80</v>
      </c>
      <c r="AY129" s="16" t="s">
        <v>123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6" t="s">
        <v>80</v>
      </c>
      <c r="BK129" s="153">
        <f t="shared" si="9"/>
        <v>0</v>
      </c>
      <c r="BL129" s="16" t="s">
        <v>129</v>
      </c>
      <c r="BM129" s="152" t="s">
        <v>147</v>
      </c>
    </row>
    <row r="130" spans="1:65" s="2" customFormat="1" ht="16.5" customHeight="1">
      <c r="A130" s="31"/>
      <c r="B130" s="140"/>
      <c r="C130" s="141" t="s">
        <v>148</v>
      </c>
      <c r="D130" s="141" t="s">
        <v>124</v>
      </c>
      <c r="E130" s="142" t="s">
        <v>149</v>
      </c>
      <c r="F130" s="143" t="s">
        <v>150</v>
      </c>
      <c r="G130" s="144" t="s">
        <v>151</v>
      </c>
      <c r="H130" s="145">
        <v>1</v>
      </c>
      <c r="I130" s="146"/>
      <c r="J130" s="147">
        <f t="shared" si="0"/>
        <v>0</v>
      </c>
      <c r="K130" s="143" t="s">
        <v>128</v>
      </c>
      <c r="L130" s="32"/>
      <c r="M130" s="148" t="s">
        <v>1</v>
      </c>
      <c r="N130" s="149" t="s">
        <v>38</v>
      </c>
      <c r="O130" s="57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2" t="s">
        <v>129</v>
      </c>
      <c r="AT130" s="152" t="s">
        <v>124</v>
      </c>
      <c r="AU130" s="152" t="s">
        <v>80</v>
      </c>
      <c r="AY130" s="16" t="s">
        <v>123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6" t="s">
        <v>80</v>
      </c>
      <c r="BK130" s="153">
        <f t="shared" si="9"/>
        <v>0</v>
      </c>
      <c r="BL130" s="16" t="s">
        <v>129</v>
      </c>
      <c r="BM130" s="152" t="s">
        <v>152</v>
      </c>
    </row>
    <row r="131" spans="1:65" s="2" customFormat="1" ht="24.2" customHeight="1">
      <c r="A131" s="31"/>
      <c r="B131" s="140"/>
      <c r="C131" s="141" t="s">
        <v>139</v>
      </c>
      <c r="D131" s="141" t="s">
        <v>124</v>
      </c>
      <c r="E131" s="142" t="s">
        <v>153</v>
      </c>
      <c r="F131" s="143" t="s">
        <v>154</v>
      </c>
      <c r="G131" s="144" t="s">
        <v>151</v>
      </c>
      <c r="H131" s="145">
        <v>1</v>
      </c>
      <c r="I131" s="146"/>
      <c r="J131" s="147">
        <f t="shared" si="0"/>
        <v>0</v>
      </c>
      <c r="K131" s="143" t="s">
        <v>128</v>
      </c>
      <c r="L131" s="32"/>
      <c r="M131" s="148" t="s">
        <v>1</v>
      </c>
      <c r="N131" s="149" t="s">
        <v>38</v>
      </c>
      <c r="O131" s="57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2" t="s">
        <v>129</v>
      </c>
      <c r="AT131" s="152" t="s">
        <v>124</v>
      </c>
      <c r="AU131" s="152" t="s">
        <v>80</v>
      </c>
      <c r="AY131" s="16" t="s">
        <v>123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6" t="s">
        <v>80</v>
      </c>
      <c r="BK131" s="153">
        <f t="shared" si="9"/>
        <v>0</v>
      </c>
      <c r="BL131" s="16" t="s">
        <v>129</v>
      </c>
      <c r="BM131" s="152" t="s">
        <v>155</v>
      </c>
    </row>
    <row r="132" spans="1:65" s="2" customFormat="1" ht="24.2" customHeight="1">
      <c r="A132" s="31"/>
      <c r="B132" s="140"/>
      <c r="C132" s="141" t="s">
        <v>156</v>
      </c>
      <c r="D132" s="141" t="s">
        <v>124</v>
      </c>
      <c r="E132" s="142" t="s">
        <v>157</v>
      </c>
      <c r="F132" s="143" t="s">
        <v>158</v>
      </c>
      <c r="G132" s="144" t="s">
        <v>127</v>
      </c>
      <c r="H132" s="145">
        <v>10</v>
      </c>
      <c r="I132" s="146"/>
      <c r="J132" s="147">
        <f t="shared" si="0"/>
        <v>0</v>
      </c>
      <c r="K132" s="143" t="s">
        <v>128</v>
      </c>
      <c r="L132" s="32"/>
      <c r="M132" s="148" t="s">
        <v>1</v>
      </c>
      <c r="N132" s="149" t="s">
        <v>38</v>
      </c>
      <c r="O132" s="57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2" t="s">
        <v>129</v>
      </c>
      <c r="AT132" s="152" t="s">
        <v>124</v>
      </c>
      <c r="AU132" s="152" t="s">
        <v>80</v>
      </c>
      <c r="AY132" s="16" t="s">
        <v>123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6" t="s">
        <v>80</v>
      </c>
      <c r="BK132" s="153">
        <f t="shared" si="9"/>
        <v>0</v>
      </c>
      <c r="BL132" s="16" t="s">
        <v>129</v>
      </c>
      <c r="BM132" s="152" t="s">
        <v>159</v>
      </c>
    </row>
    <row r="133" spans="1:65" s="2" customFormat="1" ht="24.2" customHeight="1">
      <c r="A133" s="31"/>
      <c r="B133" s="140"/>
      <c r="C133" s="141" t="s">
        <v>144</v>
      </c>
      <c r="D133" s="141" t="s">
        <v>124</v>
      </c>
      <c r="E133" s="142" t="s">
        <v>160</v>
      </c>
      <c r="F133" s="143" t="s">
        <v>161</v>
      </c>
      <c r="G133" s="144" t="s">
        <v>127</v>
      </c>
      <c r="H133" s="145">
        <v>10</v>
      </c>
      <c r="I133" s="146"/>
      <c r="J133" s="147">
        <f t="shared" si="0"/>
        <v>0</v>
      </c>
      <c r="K133" s="143" t="s">
        <v>128</v>
      </c>
      <c r="L133" s="32"/>
      <c r="M133" s="148" t="s">
        <v>1</v>
      </c>
      <c r="N133" s="149" t="s">
        <v>38</v>
      </c>
      <c r="O133" s="57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2" t="s">
        <v>129</v>
      </c>
      <c r="AT133" s="152" t="s">
        <v>124</v>
      </c>
      <c r="AU133" s="152" t="s">
        <v>80</v>
      </c>
      <c r="AY133" s="16" t="s">
        <v>123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6" t="s">
        <v>80</v>
      </c>
      <c r="BK133" s="153">
        <f t="shared" si="9"/>
        <v>0</v>
      </c>
      <c r="BL133" s="16" t="s">
        <v>129</v>
      </c>
      <c r="BM133" s="152" t="s">
        <v>162</v>
      </c>
    </row>
    <row r="134" spans="1:65" s="12" customFormat="1" ht="25.9" customHeight="1">
      <c r="B134" s="129"/>
      <c r="D134" s="130" t="s">
        <v>72</v>
      </c>
      <c r="E134" s="131" t="s">
        <v>121</v>
      </c>
      <c r="F134" s="131" t="s">
        <v>122</v>
      </c>
      <c r="I134" s="132"/>
      <c r="J134" s="133">
        <f>BK134</f>
        <v>0</v>
      </c>
      <c r="L134" s="129"/>
      <c r="M134" s="134"/>
      <c r="N134" s="135"/>
      <c r="O134" s="135"/>
      <c r="P134" s="136">
        <v>0</v>
      </c>
      <c r="Q134" s="135"/>
      <c r="R134" s="136">
        <v>0</v>
      </c>
      <c r="S134" s="135"/>
      <c r="T134" s="137">
        <v>0</v>
      </c>
      <c r="AR134" s="130" t="s">
        <v>80</v>
      </c>
      <c r="AT134" s="138" t="s">
        <v>72</v>
      </c>
      <c r="AU134" s="138" t="s">
        <v>73</v>
      </c>
      <c r="AY134" s="130" t="s">
        <v>123</v>
      </c>
      <c r="BK134" s="139">
        <v>0</v>
      </c>
    </row>
    <row r="135" spans="1:65" s="12" customFormat="1" ht="25.9" customHeight="1">
      <c r="B135" s="129"/>
      <c r="D135" s="130" t="s">
        <v>72</v>
      </c>
      <c r="E135" s="131" t="s">
        <v>163</v>
      </c>
      <c r="F135" s="131" t="s">
        <v>164</v>
      </c>
      <c r="I135" s="132"/>
      <c r="J135" s="133">
        <f>BK135</f>
        <v>0</v>
      </c>
      <c r="L135" s="129"/>
      <c r="M135" s="134"/>
      <c r="N135" s="135"/>
      <c r="O135" s="135"/>
      <c r="P135" s="136">
        <f>P136+P140+P142</f>
        <v>0</v>
      </c>
      <c r="Q135" s="135"/>
      <c r="R135" s="136">
        <f>R136+R140+R142</f>
        <v>0</v>
      </c>
      <c r="S135" s="135"/>
      <c r="T135" s="137">
        <f>T136+T140+T142</f>
        <v>0</v>
      </c>
      <c r="AR135" s="130" t="s">
        <v>140</v>
      </c>
      <c r="AT135" s="138" t="s">
        <v>72</v>
      </c>
      <c r="AU135" s="138" t="s">
        <v>73</v>
      </c>
      <c r="AY135" s="130" t="s">
        <v>123</v>
      </c>
      <c r="BK135" s="139">
        <f>BK136+BK140+BK142</f>
        <v>0</v>
      </c>
    </row>
    <row r="136" spans="1:65" s="12" customFormat="1" ht="22.9" customHeight="1">
      <c r="B136" s="129"/>
      <c r="D136" s="130" t="s">
        <v>72</v>
      </c>
      <c r="E136" s="154" t="s">
        <v>165</v>
      </c>
      <c r="F136" s="154" t="s">
        <v>166</v>
      </c>
      <c r="I136" s="132"/>
      <c r="J136" s="155">
        <f>BK136</f>
        <v>0</v>
      </c>
      <c r="L136" s="129"/>
      <c r="M136" s="134"/>
      <c r="N136" s="135"/>
      <c r="O136" s="135"/>
      <c r="P136" s="136">
        <f>SUM(P137:P139)</f>
        <v>0</v>
      </c>
      <c r="Q136" s="135"/>
      <c r="R136" s="136">
        <f>SUM(R137:R139)</f>
        <v>0</v>
      </c>
      <c r="S136" s="135"/>
      <c r="T136" s="137">
        <f>SUM(T137:T139)</f>
        <v>0</v>
      </c>
      <c r="AR136" s="130" t="s">
        <v>140</v>
      </c>
      <c r="AT136" s="138" t="s">
        <v>72</v>
      </c>
      <c r="AU136" s="138" t="s">
        <v>80</v>
      </c>
      <c r="AY136" s="130" t="s">
        <v>123</v>
      </c>
      <c r="BK136" s="139">
        <f>SUM(BK137:BK139)</f>
        <v>0</v>
      </c>
    </row>
    <row r="137" spans="1:65" s="2" customFormat="1" ht="16.5" customHeight="1">
      <c r="A137" s="31"/>
      <c r="B137" s="140"/>
      <c r="C137" s="141" t="s">
        <v>167</v>
      </c>
      <c r="D137" s="141" t="s">
        <v>124</v>
      </c>
      <c r="E137" s="142" t="s">
        <v>168</v>
      </c>
      <c r="F137" s="143" t="s">
        <v>166</v>
      </c>
      <c r="G137" s="144" t="s">
        <v>151</v>
      </c>
      <c r="H137" s="145">
        <v>1</v>
      </c>
      <c r="I137" s="146"/>
      <c r="J137" s="147">
        <f>ROUND(I137*H137,2)</f>
        <v>0</v>
      </c>
      <c r="K137" s="143" t="s">
        <v>128</v>
      </c>
      <c r="L137" s="32"/>
      <c r="M137" s="148" t="s">
        <v>1</v>
      </c>
      <c r="N137" s="149" t="s">
        <v>38</v>
      </c>
      <c r="O137" s="57"/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2" t="s">
        <v>129</v>
      </c>
      <c r="AT137" s="152" t="s">
        <v>124</v>
      </c>
      <c r="AU137" s="152" t="s">
        <v>82</v>
      </c>
      <c r="AY137" s="16" t="s">
        <v>123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6" t="s">
        <v>80</v>
      </c>
      <c r="BK137" s="153">
        <f>ROUND(I137*H137,2)</f>
        <v>0</v>
      </c>
      <c r="BL137" s="16" t="s">
        <v>129</v>
      </c>
      <c r="BM137" s="152" t="s">
        <v>169</v>
      </c>
    </row>
    <row r="138" spans="1:65" s="13" customFormat="1">
      <c r="B138" s="156"/>
      <c r="D138" s="157" t="s">
        <v>170</v>
      </c>
      <c r="E138" s="158" t="s">
        <v>1</v>
      </c>
      <c r="F138" s="159" t="s">
        <v>171</v>
      </c>
      <c r="H138" s="160">
        <v>1</v>
      </c>
      <c r="I138" s="161"/>
      <c r="L138" s="156"/>
      <c r="M138" s="162"/>
      <c r="N138" s="163"/>
      <c r="O138" s="163"/>
      <c r="P138" s="163"/>
      <c r="Q138" s="163"/>
      <c r="R138" s="163"/>
      <c r="S138" s="163"/>
      <c r="T138" s="164"/>
      <c r="AT138" s="158" t="s">
        <v>170</v>
      </c>
      <c r="AU138" s="158" t="s">
        <v>82</v>
      </c>
      <c r="AV138" s="13" t="s">
        <v>82</v>
      </c>
      <c r="AW138" s="13" t="s">
        <v>30</v>
      </c>
      <c r="AX138" s="13" t="s">
        <v>73</v>
      </c>
      <c r="AY138" s="158" t="s">
        <v>123</v>
      </c>
    </row>
    <row r="139" spans="1:65" s="14" customFormat="1">
      <c r="B139" s="165"/>
      <c r="D139" s="157" t="s">
        <v>170</v>
      </c>
      <c r="E139" s="166" t="s">
        <v>1</v>
      </c>
      <c r="F139" s="167" t="s">
        <v>172</v>
      </c>
      <c r="H139" s="168">
        <v>1</v>
      </c>
      <c r="I139" s="169"/>
      <c r="L139" s="165"/>
      <c r="M139" s="170"/>
      <c r="N139" s="171"/>
      <c r="O139" s="171"/>
      <c r="P139" s="171"/>
      <c r="Q139" s="171"/>
      <c r="R139" s="171"/>
      <c r="S139" s="171"/>
      <c r="T139" s="172"/>
      <c r="AT139" s="166" t="s">
        <v>170</v>
      </c>
      <c r="AU139" s="166" t="s">
        <v>82</v>
      </c>
      <c r="AV139" s="14" t="s">
        <v>129</v>
      </c>
      <c r="AW139" s="14" t="s">
        <v>30</v>
      </c>
      <c r="AX139" s="14" t="s">
        <v>80</v>
      </c>
      <c r="AY139" s="166" t="s">
        <v>123</v>
      </c>
    </row>
    <row r="140" spans="1:65" s="12" customFormat="1" ht="22.9" customHeight="1">
      <c r="B140" s="129"/>
      <c r="D140" s="130" t="s">
        <v>72</v>
      </c>
      <c r="E140" s="154" t="s">
        <v>173</v>
      </c>
      <c r="F140" s="154" t="s">
        <v>174</v>
      </c>
      <c r="I140" s="132"/>
      <c r="J140" s="155">
        <f>BK140</f>
        <v>0</v>
      </c>
      <c r="L140" s="129"/>
      <c r="M140" s="134"/>
      <c r="N140" s="135"/>
      <c r="O140" s="135"/>
      <c r="P140" s="136">
        <f>P141</f>
        <v>0</v>
      </c>
      <c r="Q140" s="135"/>
      <c r="R140" s="136">
        <f>R141</f>
        <v>0</v>
      </c>
      <c r="S140" s="135"/>
      <c r="T140" s="137">
        <f>T141</f>
        <v>0</v>
      </c>
      <c r="AR140" s="130" t="s">
        <v>140</v>
      </c>
      <c r="AT140" s="138" t="s">
        <v>72</v>
      </c>
      <c r="AU140" s="138" t="s">
        <v>80</v>
      </c>
      <c r="AY140" s="130" t="s">
        <v>123</v>
      </c>
      <c r="BK140" s="139">
        <f>BK141</f>
        <v>0</v>
      </c>
    </row>
    <row r="141" spans="1:65" s="2" customFormat="1" ht="16.5" customHeight="1">
      <c r="A141" s="31"/>
      <c r="B141" s="140"/>
      <c r="C141" s="141" t="s">
        <v>147</v>
      </c>
      <c r="D141" s="141" t="s">
        <v>124</v>
      </c>
      <c r="E141" s="142" t="s">
        <v>175</v>
      </c>
      <c r="F141" s="143" t="s">
        <v>176</v>
      </c>
      <c r="G141" s="144" t="s">
        <v>151</v>
      </c>
      <c r="H141" s="145">
        <v>1</v>
      </c>
      <c r="I141" s="146"/>
      <c r="J141" s="147">
        <f>ROUND(I141*H141,2)</f>
        <v>0</v>
      </c>
      <c r="K141" s="143" t="s">
        <v>128</v>
      </c>
      <c r="L141" s="32"/>
      <c r="M141" s="148" t="s">
        <v>1</v>
      </c>
      <c r="N141" s="149" t="s">
        <v>38</v>
      </c>
      <c r="O141" s="57"/>
      <c r="P141" s="150">
        <f>O141*H141</f>
        <v>0</v>
      </c>
      <c r="Q141" s="150">
        <v>0</v>
      </c>
      <c r="R141" s="150">
        <f>Q141*H141</f>
        <v>0</v>
      </c>
      <c r="S141" s="150">
        <v>0</v>
      </c>
      <c r="T141" s="15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2" t="s">
        <v>129</v>
      </c>
      <c r="AT141" s="152" t="s">
        <v>124</v>
      </c>
      <c r="AU141" s="152" t="s">
        <v>82</v>
      </c>
      <c r="AY141" s="16" t="s">
        <v>123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6" t="s">
        <v>80</v>
      </c>
      <c r="BK141" s="153">
        <f>ROUND(I141*H141,2)</f>
        <v>0</v>
      </c>
      <c r="BL141" s="16" t="s">
        <v>129</v>
      </c>
      <c r="BM141" s="152" t="s">
        <v>177</v>
      </c>
    </row>
    <row r="142" spans="1:65" s="12" customFormat="1" ht="22.9" customHeight="1">
      <c r="B142" s="129"/>
      <c r="D142" s="130" t="s">
        <v>72</v>
      </c>
      <c r="E142" s="154" t="s">
        <v>178</v>
      </c>
      <c r="F142" s="154" t="s">
        <v>179</v>
      </c>
      <c r="I142" s="132"/>
      <c r="J142" s="155">
        <f>BK142</f>
        <v>0</v>
      </c>
      <c r="L142" s="129"/>
      <c r="M142" s="134"/>
      <c r="N142" s="135"/>
      <c r="O142" s="135"/>
      <c r="P142" s="136">
        <f>P143</f>
        <v>0</v>
      </c>
      <c r="Q142" s="135"/>
      <c r="R142" s="136">
        <f>R143</f>
        <v>0</v>
      </c>
      <c r="S142" s="135"/>
      <c r="T142" s="137">
        <f>T143</f>
        <v>0</v>
      </c>
      <c r="AR142" s="130" t="s">
        <v>140</v>
      </c>
      <c r="AT142" s="138" t="s">
        <v>72</v>
      </c>
      <c r="AU142" s="138" t="s">
        <v>80</v>
      </c>
      <c r="AY142" s="130" t="s">
        <v>123</v>
      </c>
      <c r="BK142" s="139">
        <f>BK143</f>
        <v>0</v>
      </c>
    </row>
    <row r="143" spans="1:65" s="2" customFormat="1" ht="16.5" customHeight="1">
      <c r="A143" s="31"/>
      <c r="B143" s="140"/>
      <c r="C143" s="141" t="s">
        <v>180</v>
      </c>
      <c r="D143" s="141" t="s">
        <v>124</v>
      </c>
      <c r="E143" s="142" t="s">
        <v>181</v>
      </c>
      <c r="F143" s="143" t="s">
        <v>182</v>
      </c>
      <c r="G143" s="144" t="s">
        <v>151</v>
      </c>
      <c r="H143" s="145">
        <v>1</v>
      </c>
      <c r="I143" s="146"/>
      <c r="J143" s="147">
        <f>ROUND(I143*H143,2)</f>
        <v>0</v>
      </c>
      <c r="K143" s="143" t="s">
        <v>128</v>
      </c>
      <c r="L143" s="32"/>
      <c r="M143" s="173" t="s">
        <v>1</v>
      </c>
      <c r="N143" s="174" t="s">
        <v>38</v>
      </c>
      <c r="O143" s="175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2" t="s">
        <v>129</v>
      </c>
      <c r="AT143" s="152" t="s">
        <v>124</v>
      </c>
      <c r="AU143" s="152" t="s">
        <v>82</v>
      </c>
      <c r="AY143" s="16" t="s">
        <v>123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16" t="s">
        <v>80</v>
      </c>
      <c r="BK143" s="153">
        <f>ROUND(I143*H143,2)</f>
        <v>0</v>
      </c>
      <c r="BL143" s="16" t="s">
        <v>129</v>
      </c>
      <c r="BM143" s="152" t="s">
        <v>183</v>
      </c>
    </row>
    <row r="144" spans="1:65" s="2" customFormat="1" ht="6.95" customHeight="1">
      <c r="A144" s="31"/>
      <c r="B144" s="46"/>
      <c r="C144" s="47"/>
      <c r="D144" s="47"/>
      <c r="E144" s="47"/>
      <c r="F144" s="47"/>
      <c r="G144" s="47"/>
      <c r="H144" s="47"/>
      <c r="I144" s="47"/>
      <c r="J144" s="47"/>
      <c r="K144" s="47"/>
      <c r="L144" s="32"/>
      <c r="M144" s="31"/>
      <c r="O144" s="31"/>
      <c r="P144" s="31"/>
      <c r="Q144" s="31"/>
      <c r="R144" s="31"/>
      <c r="S144" s="31"/>
      <c r="T144" s="31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</row>
  </sheetData>
  <autoFilter ref="C121:K14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topLeftCell="A134" workbookViewId="0">
      <selection activeCell="F146" sqref="F14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6" t="s">
        <v>85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18" t="str">
        <f>'Rekapitulace stavby'!K6</f>
        <v>Plasy Výkaz výměr - D a) Stavebni upravy v Gymnazium a SOS Plasy</v>
      </c>
      <c r="F7" s="219"/>
      <c r="G7" s="219"/>
      <c r="H7" s="219"/>
      <c r="L7" s="19"/>
    </row>
    <row r="8" spans="1:46" s="2" customFormat="1" ht="12" customHeight="1">
      <c r="A8" s="31"/>
      <c r="B8" s="32"/>
      <c r="C8" s="31"/>
      <c r="D8" s="26" t="s">
        <v>96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197" t="s">
        <v>184</v>
      </c>
      <c r="F9" s="217"/>
      <c r="G9" s="217"/>
      <c r="H9" s="21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7. 6. 2023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0" t="str">
        <f>'Rekapitulace stavby'!E14</f>
        <v>Vyplň údaj</v>
      </c>
      <c r="F18" s="212"/>
      <c r="G18" s="212"/>
      <c r="H18" s="212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6" t="s">
        <v>1</v>
      </c>
      <c r="F27" s="216"/>
      <c r="G27" s="216"/>
      <c r="H27" s="21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ROUND((SUM(BE122:BE173)),  2)</f>
        <v>0</v>
      </c>
      <c r="G33" s="31"/>
      <c r="H33" s="31"/>
      <c r="I33" s="99">
        <v>0.21</v>
      </c>
      <c r="J33" s="98">
        <f>ROUND(((SUM(BE122:BE173))*I33),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ROUND((SUM(BF122:BF173)),  2)</f>
        <v>0</v>
      </c>
      <c r="G34" s="31"/>
      <c r="H34" s="31"/>
      <c r="I34" s="99">
        <v>0.15</v>
      </c>
      <c r="J34" s="98">
        <f>ROUND(((SUM(BF122:BF173))*I34),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ROUND((SUM(BG122:BG173)),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ROUND((SUM(BH122:BH173)),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ROUND((SUM(BI122:BI173)),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18" t="str">
        <f>E7</f>
        <v>Plasy Výkaz výměr - D a) Stavebni upravy v Gymnazium a SOS Plasy</v>
      </c>
      <c r="F85" s="219"/>
      <c r="G85" s="219"/>
      <c r="H85" s="21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197" t="str">
        <f>E9</f>
        <v>Objekt 2 - Kabinet ZŘ</v>
      </c>
      <c r="F87" s="217"/>
      <c r="G87" s="217"/>
      <c r="H87" s="21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7. 6. 2023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99</v>
      </c>
      <c r="D94" s="100"/>
      <c r="E94" s="100"/>
      <c r="F94" s="100"/>
      <c r="G94" s="100"/>
      <c r="H94" s="100"/>
      <c r="I94" s="100"/>
      <c r="J94" s="109" t="s">
        <v>100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101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5" customHeight="1">
      <c r="B97" s="111"/>
      <c r="D97" s="112" t="s">
        <v>185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9" customFormat="1" ht="24.95" customHeight="1">
      <c r="B98" s="111"/>
      <c r="D98" s="112" t="s">
        <v>185</v>
      </c>
      <c r="E98" s="113"/>
      <c r="F98" s="113"/>
      <c r="G98" s="113"/>
      <c r="H98" s="113"/>
      <c r="I98" s="113"/>
      <c r="J98" s="114">
        <f>J164</f>
        <v>0</v>
      </c>
      <c r="L98" s="111"/>
    </row>
    <row r="99" spans="1:31" s="9" customFormat="1" ht="24.95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J165</f>
        <v>0</v>
      </c>
      <c r="L99" s="111"/>
    </row>
    <row r="100" spans="1:31" s="10" customFormat="1" ht="19.899999999999999" customHeight="1">
      <c r="B100" s="115"/>
      <c r="D100" s="116" t="s">
        <v>105</v>
      </c>
      <c r="E100" s="117"/>
      <c r="F100" s="117"/>
      <c r="G100" s="117"/>
      <c r="H100" s="117"/>
      <c r="I100" s="117"/>
      <c r="J100" s="118">
        <f>J166</f>
        <v>0</v>
      </c>
      <c r="L100" s="115"/>
    </row>
    <row r="101" spans="1:31" s="10" customFormat="1" ht="19.89999999999999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J170</f>
        <v>0</v>
      </c>
      <c r="L101" s="115"/>
    </row>
    <row r="102" spans="1:31" s="10" customFormat="1" ht="19.899999999999999" customHeight="1">
      <c r="B102" s="115"/>
      <c r="D102" s="116" t="s">
        <v>107</v>
      </c>
      <c r="E102" s="117"/>
      <c r="F102" s="117"/>
      <c r="G102" s="117"/>
      <c r="H102" s="117"/>
      <c r="I102" s="117"/>
      <c r="J102" s="118">
        <f>J172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108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6.25" customHeight="1">
      <c r="A112" s="31"/>
      <c r="B112" s="32"/>
      <c r="C112" s="31"/>
      <c r="D112" s="31"/>
      <c r="E112" s="218" t="str">
        <f>E7</f>
        <v>Plasy Výkaz výměr - D a) Stavebni upravy v Gymnazium a SOS Plasy</v>
      </c>
      <c r="F112" s="219"/>
      <c r="G112" s="219"/>
      <c r="H112" s="21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197" t="str">
        <f>E9</f>
        <v>Objekt 2 - Kabinet ZŘ</v>
      </c>
      <c r="F114" s="217"/>
      <c r="G114" s="217"/>
      <c r="H114" s="21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F12</f>
        <v xml:space="preserve"> </v>
      </c>
      <c r="G116" s="31"/>
      <c r="H116" s="31"/>
      <c r="I116" s="26" t="s">
        <v>22</v>
      </c>
      <c r="J116" s="54" t="str">
        <f>IF(J12="","",J12)</f>
        <v>7. 6. 2023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E15</f>
        <v xml:space="preserve"> </v>
      </c>
      <c r="G118" s="31"/>
      <c r="H118" s="31"/>
      <c r="I118" s="26" t="s">
        <v>29</v>
      </c>
      <c r="J118" s="29" t="str">
        <f>E21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IF(E18="","",E18)</f>
        <v>Vyplň údaj</v>
      </c>
      <c r="G119" s="31"/>
      <c r="H119" s="31"/>
      <c r="I119" s="26" t="s">
        <v>31</v>
      </c>
      <c r="J119" s="29" t="str">
        <f>E24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109</v>
      </c>
      <c r="D121" s="122" t="s">
        <v>58</v>
      </c>
      <c r="E121" s="122" t="s">
        <v>54</v>
      </c>
      <c r="F121" s="122" t="s">
        <v>55</v>
      </c>
      <c r="G121" s="122" t="s">
        <v>110</v>
      </c>
      <c r="H121" s="122" t="s">
        <v>111</v>
      </c>
      <c r="I121" s="122" t="s">
        <v>112</v>
      </c>
      <c r="J121" s="122" t="s">
        <v>100</v>
      </c>
      <c r="K121" s="123" t="s">
        <v>113</v>
      </c>
      <c r="L121" s="124"/>
      <c r="M121" s="61" t="s">
        <v>1</v>
      </c>
      <c r="N121" s="62" t="s">
        <v>37</v>
      </c>
      <c r="O121" s="62" t="s">
        <v>114</v>
      </c>
      <c r="P121" s="62" t="s">
        <v>115</v>
      </c>
      <c r="Q121" s="62" t="s">
        <v>116</v>
      </c>
      <c r="R121" s="62" t="s">
        <v>117</v>
      </c>
      <c r="S121" s="62" t="s">
        <v>118</v>
      </c>
      <c r="T121" s="63" t="s">
        <v>119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120</v>
      </c>
      <c r="D122" s="31"/>
      <c r="E122" s="31"/>
      <c r="F122" s="31"/>
      <c r="G122" s="31"/>
      <c r="H122" s="31"/>
      <c r="I122" s="31"/>
      <c r="J122" s="125">
        <f>BK122</f>
        <v>0</v>
      </c>
      <c r="K122" s="31"/>
      <c r="L122" s="32"/>
      <c r="M122" s="64"/>
      <c r="N122" s="55"/>
      <c r="O122" s="65"/>
      <c r="P122" s="126">
        <f>P123+P164+P165</f>
        <v>0</v>
      </c>
      <c r="Q122" s="65"/>
      <c r="R122" s="126">
        <f>R123+R164+R165</f>
        <v>0</v>
      </c>
      <c r="S122" s="65"/>
      <c r="T122" s="127">
        <f>T123+T164+T165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72</v>
      </c>
      <c r="AU122" s="16" t="s">
        <v>102</v>
      </c>
      <c r="BK122" s="128">
        <f>BK123+BK164+BK165</f>
        <v>0</v>
      </c>
    </row>
    <row r="123" spans="1:65" s="12" customFormat="1" ht="25.9" customHeight="1">
      <c r="B123" s="129"/>
      <c r="D123" s="130" t="s">
        <v>72</v>
      </c>
      <c r="E123" s="131" t="s">
        <v>121</v>
      </c>
      <c r="F123" s="131" t="s">
        <v>186</v>
      </c>
      <c r="I123" s="132"/>
      <c r="J123" s="133">
        <f>BK123</f>
        <v>0</v>
      </c>
      <c r="L123" s="129"/>
      <c r="M123" s="134"/>
      <c r="N123" s="135"/>
      <c r="O123" s="135"/>
      <c r="P123" s="136">
        <f>SUM(P124:P163)</f>
        <v>0</v>
      </c>
      <c r="Q123" s="135"/>
      <c r="R123" s="136">
        <f>SUM(R124:R163)</f>
        <v>0</v>
      </c>
      <c r="S123" s="135"/>
      <c r="T123" s="137">
        <f>SUM(T124:T163)</f>
        <v>0</v>
      </c>
      <c r="AR123" s="130" t="s">
        <v>80</v>
      </c>
      <c r="AT123" s="138" t="s">
        <v>72</v>
      </c>
      <c r="AU123" s="138" t="s">
        <v>73</v>
      </c>
      <c r="AY123" s="130" t="s">
        <v>123</v>
      </c>
      <c r="BK123" s="139">
        <f>SUM(BK124:BK163)</f>
        <v>0</v>
      </c>
    </row>
    <row r="124" spans="1:65" s="2" customFormat="1" ht="24.2" customHeight="1">
      <c r="A124" s="31"/>
      <c r="B124" s="140"/>
      <c r="C124" s="141" t="s">
        <v>80</v>
      </c>
      <c r="D124" s="141" t="s">
        <v>124</v>
      </c>
      <c r="E124" s="142" t="s">
        <v>125</v>
      </c>
      <c r="F124" s="143" t="s">
        <v>187</v>
      </c>
      <c r="G124" s="144" t="s">
        <v>127</v>
      </c>
      <c r="H124" s="145">
        <v>72.2</v>
      </c>
      <c r="I124" s="146"/>
      <c r="J124" s="147">
        <f>ROUND(I124*H124,2)</f>
        <v>0</v>
      </c>
      <c r="K124" s="143" t="s">
        <v>128</v>
      </c>
      <c r="L124" s="32"/>
      <c r="M124" s="148" t="s">
        <v>1</v>
      </c>
      <c r="N124" s="149" t="s">
        <v>38</v>
      </c>
      <c r="O124" s="57"/>
      <c r="P124" s="150">
        <f>O124*H124</f>
        <v>0</v>
      </c>
      <c r="Q124" s="150">
        <v>0</v>
      </c>
      <c r="R124" s="150">
        <f>Q124*H124</f>
        <v>0</v>
      </c>
      <c r="S124" s="150">
        <v>0</v>
      </c>
      <c r="T124" s="15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2" t="s">
        <v>129</v>
      </c>
      <c r="AT124" s="152" t="s">
        <v>124</v>
      </c>
      <c r="AU124" s="152" t="s">
        <v>80</v>
      </c>
      <c r="AY124" s="16" t="s">
        <v>123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6" t="s">
        <v>80</v>
      </c>
      <c r="BK124" s="153">
        <f>ROUND(I124*H124,2)</f>
        <v>0</v>
      </c>
      <c r="BL124" s="16" t="s">
        <v>129</v>
      </c>
      <c r="BM124" s="152" t="s">
        <v>82</v>
      </c>
    </row>
    <row r="125" spans="1:65" s="13" customFormat="1">
      <c r="B125" s="156"/>
      <c r="D125" s="157" t="s">
        <v>170</v>
      </c>
      <c r="E125" s="158" t="s">
        <v>1</v>
      </c>
      <c r="F125" s="159" t="s">
        <v>188</v>
      </c>
      <c r="H125" s="160">
        <v>72.2</v>
      </c>
      <c r="I125" s="161"/>
      <c r="L125" s="156"/>
      <c r="M125" s="162"/>
      <c r="N125" s="163"/>
      <c r="O125" s="163"/>
      <c r="P125" s="163"/>
      <c r="Q125" s="163"/>
      <c r="R125" s="163"/>
      <c r="S125" s="163"/>
      <c r="T125" s="164"/>
      <c r="AT125" s="158" t="s">
        <v>170</v>
      </c>
      <c r="AU125" s="158" t="s">
        <v>80</v>
      </c>
      <c r="AV125" s="13" t="s">
        <v>82</v>
      </c>
      <c r="AW125" s="13" t="s">
        <v>30</v>
      </c>
      <c r="AX125" s="13" t="s">
        <v>73</v>
      </c>
      <c r="AY125" s="158" t="s">
        <v>123</v>
      </c>
    </row>
    <row r="126" spans="1:65" s="14" customFormat="1">
      <c r="B126" s="165"/>
      <c r="D126" s="157" t="s">
        <v>170</v>
      </c>
      <c r="E126" s="166" t="s">
        <v>1</v>
      </c>
      <c r="F126" s="167" t="s">
        <v>172</v>
      </c>
      <c r="H126" s="168">
        <v>72.2</v>
      </c>
      <c r="I126" s="169"/>
      <c r="L126" s="165"/>
      <c r="M126" s="170"/>
      <c r="N126" s="171"/>
      <c r="O126" s="171"/>
      <c r="P126" s="171"/>
      <c r="Q126" s="171"/>
      <c r="R126" s="171"/>
      <c r="S126" s="171"/>
      <c r="T126" s="172"/>
      <c r="AT126" s="166" t="s">
        <v>170</v>
      </c>
      <c r="AU126" s="166" t="s">
        <v>80</v>
      </c>
      <c r="AV126" s="14" t="s">
        <v>129</v>
      </c>
      <c r="AW126" s="14" t="s">
        <v>30</v>
      </c>
      <c r="AX126" s="14" t="s">
        <v>80</v>
      </c>
      <c r="AY126" s="166" t="s">
        <v>123</v>
      </c>
    </row>
    <row r="127" spans="1:65" s="2" customFormat="1" ht="16.5" customHeight="1">
      <c r="A127" s="31"/>
      <c r="B127" s="140"/>
      <c r="C127" s="141" t="s">
        <v>82</v>
      </c>
      <c r="D127" s="141" t="s">
        <v>124</v>
      </c>
      <c r="E127" s="142" t="s">
        <v>130</v>
      </c>
      <c r="F127" s="143" t="s">
        <v>131</v>
      </c>
      <c r="G127" s="144" t="s">
        <v>127</v>
      </c>
      <c r="H127" s="145">
        <v>94.7</v>
      </c>
      <c r="I127" s="146"/>
      <c r="J127" s="147">
        <f>ROUND(I127*H127,2)</f>
        <v>0</v>
      </c>
      <c r="K127" s="143" t="s">
        <v>128</v>
      </c>
      <c r="L127" s="32"/>
      <c r="M127" s="148" t="s">
        <v>1</v>
      </c>
      <c r="N127" s="149" t="s">
        <v>38</v>
      </c>
      <c r="O127" s="57"/>
      <c r="P127" s="150">
        <f>O127*H127</f>
        <v>0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2" t="s">
        <v>129</v>
      </c>
      <c r="AT127" s="152" t="s">
        <v>124</v>
      </c>
      <c r="AU127" s="152" t="s">
        <v>80</v>
      </c>
      <c r="AY127" s="16" t="s">
        <v>123</v>
      </c>
      <c r="BE127" s="153">
        <f>IF(N127="základní",J127,0)</f>
        <v>0</v>
      </c>
      <c r="BF127" s="153">
        <f>IF(N127="snížená",J127,0)</f>
        <v>0</v>
      </c>
      <c r="BG127" s="153">
        <f>IF(N127="zákl. přenesená",J127,0)</f>
        <v>0</v>
      </c>
      <c r="BH127" s="153">
        <f>IF(N127="sníž. přenesená",J127,0)</f>
        <v>0</v>
      </c>
      <c r="BI127" s="153">
        <f>IF(N127="nulová",J127,0)</f>
        <v>0</v>
      </c>
      <c r="BJ127" s="16" t="s">
        <v>80</v>
      </c>
      <c r="BK127" s="153">
        <f>ROUND(I127*H127,2)</f>
        <v>0</v>
      </c>
      <c r="BL127" s="16" t="s">
        <v>129</v>
      </c>
      <c r="BM127" s="152" t="s">
        <v>129</v>
      </c>
    </row>
    <row r="128" spans="1:65" s="13" customFormat="1">
      <c r="B128" s="156"/>
      <c r="D128" s="157" t="s">
        <v>170</v>
      </c>
      <c r="E128" s="158" t="s">
        <v>1</v>
      </c>
      <c r="F128" s="159" t="s">
        <v>189</v>
      </c>
      <c r="H128" s="160">
        <v>94.7</v>
      </c>
      <c r="I128" s="161"/>
      <c r="L128" s="156"/>
      <c r="M128" s="162"/>
      <c r="N128" s="163"/>
      <c r="O128" s="163"/>
      <c r="P128" s="163"/>
      <c r="Q128" s="163"/>
      <c r="R128" s="163"/>
      <c r="S128" s="163"/>
      <c r="T128" s="164"/>
      <c r="AT128" s="158" t="s">
        <v>170</v>
      </c>
      <c r="AU128" s="158" t="s">
        <v>80</v>
      </c>
      <c r="AV128" s="13" t="s">
        <v>82</v>
      </c>
      <c r="AW128" s="13" t="s">
        <v>30</v>
      </c>
      <c r="AX128" s="13" t="s">
        <v>73</v>
      </c>
      <c r="AY128" s="158" t="s">
        <v>123</v>
      </c>
    </row>
    <row r="129" spans="1:65" s="14" customFormat="1">
      <c r="B129" s="165"/>
      <c r="D129" s="157" t="s">
        <v>170</v>
      </c>
      <c r="E129" s="166" t="s">
        <v>1</v>
      </c>
      <c r="F129" s="167" t="s">
        <v>172</v>
      </c>
      <c r="H129" s="168">
        <v>94.7</v>
      </c>
      <c r="I129" s="169"/>
      <c r="L129" s="165"/>
      <c r="M129" s="170"/>
      <c r="N129" s="171"/>
      <c r="O129" s="171"/>
      <c r="P129" s="171"/>
      <c r="Q129" s="171"/>
      <c r="R129" s="171"/>
      <c r="S129" s="171"/>
      <c r="T129" s="172"/>
      <c r="AT129" s="166" t="s">
        <v>170</v>
      </c>
      <c r="AU129" s="166" t="s">
        <v>80</v>
      </c>
      <c r="AV129" s="14" t="s">
        <v>129</v>
      </c>
      <c r="AW129" s="14" t="s">
        <v>30</v>
      </c>
      <c r="AX129" s="14" t="s">
        <v>80</v>
      </c>
      <c r="AY129" s="166" t="s">
        <v>123</v>
      </c>
    </row>
    <row r="130" spans="1:65" s="2" customFormat="1" ht="21.75" customHeight="1">
      <c r="A130" s="31"/>
      <c r="B130" s="140"/>
      <c r="C130" s="141" t="s">
        <v>132</v>
      </c>
      <c r="D130" s="141" t="s">
        <v>124</v>
      </c>
      <c r="E130" s="142" t="s">
        <v>190</v>
      </c>
      <c r="F130" s="143" t="s">
        <v>191</v>
      </c>
      <c r="G130" s="144" t="s">
        <v>127</v>
      </c>
      <c r="H130" s="145">
        <v>72.2</v>
      </c>
      <c r="I130" s="146"/>
      <c r="J130" s="147">
        <f>ROUND(I130*H130,2)</f>
        <v>0</v>
      </c>
      <c r="K130" s="143" t="s">
        <v>128</v>
      </c>
      <c r="L130" s="32"/>
      <c r="M130" s="148" t="s">
        <v>1</v>
      </c>
      <c r="N130" s="149" t="s">
        <v>38</v>
      </c>
      <c r="O130" s="57"/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2" t="s">
        <v>129</v>
      </c>
      <c r="AT130" s="152" t="s">
        <v>124</v>
      </c>
      <c r="AU130" s="152" t="s">
        <v>80</v>
      </c>
      <c r="AY130" s="16" t="s">
        <v>123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16" t="s">
        <v>80</v>
      </c>
      <c r="BK130" s="153">
        <f>ROUND(I130*H130,2)</f>
        <v>0</v>
      </c>
      <c r="BL130" s="16" t="s">
        <v>129</v>
      </c>
      <c r="BM130" s="152" t="s">
        <v>135</v>
      </c>
    </row>
    <row r="131" spans="1:65" s="2" customFormat="1" ht="24.2" customHeight="1">
      <c r="A131" s="31"/>
      <c r="B131" s="140"/>
      <c r="C131" s="141" t="s">
        <v>129</v>
      </c>
      <c r="D131" s="141" t="s">
        <v>124</v>
      </c>
      <c r="E131" s="142" t="s">
        <v>133</v>
      </c>
      <c r="F131" s="143" t="s">
        <v>134</v>
      </c>
      <c r="G131" s="144" t="s">
        <v>127</v>
      </c>
      <c r="H131" s="145">
        <v>72.2</v>
      </c>
      <c r="I131" s="146"/>
      <c r="J131" s="147">
        <f>ROUND(I131*H131,2)</f>
        <v>0</v>
      </c>
      <c r="K131" s="143" t="s">
        <v>128</v>
      </c>
      <c r="L131" s="32"/>
      <c r="M131" s="148" t="s">
        <v>1</v>
      </c>
      <c r="N131" s="149" t="s">
        <v>38</v>
      </c>
      <c r="O131" s="57"/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2" t="s">
        <v>129</v>
      </c>
      <c r="AT131" s="152" t="s">
        <v>124</v>
      </c>
      <c r="AU131" s="152" t="s">
        <v>80</v>
      </c>
      <c r="AY131" s="16" t="s">
        <v>123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6" t="s">
        <v>80</v>
      </c>
      <c r="BK131" s="153">
        <f>ROUND(I131*H131,2)</f>
        <v>0</v>
      </c>
      <c r="BL131" s="16" t="s">
        <v>129</v>
      </c>
      <c r="BM131" s="152" t="s">
        <v>139</v>
      </c>
    </row>
    <row r="132" spans="1:65" s="2" customFormat="1" ht="24.2" customHeight="1">
      <c r="A132" s="31"/>
      <c r="B132" s="140"/>
      <c r="C132" s="141" t="s">
        <v>140</v>
      </c>
      <c r="D132" s="141" t="s">
        <v>124</v>
      </c>
      <c r="E132" s="142" t="s">
        <v>192</v>
      </c>
      <c r="F132" s="143" t="s">
        <v>193</v>
      </c>
      <c r="G132" s="144" t="s">
        <v>127</v>
      </c>
      <c r="H132" s="145">
        <v>22.5</v>
      </c>
      <c r="I132" s="146"/>
      <c r="J132" s="147">
        <f>ROUND(I132*H132,2)</f>
        <v>0</v>
      </c>
      <c r="K132" s="143" t="s">
        <v>128</v>
      </c>
      <c r="L132" s="32"/>
      <c r="M132" s="148" t="s">
        <v>1</v>
      </c>
      <c r="N132" s="149" t="s">
        <v>38</v>
      </c>
      <c r="O132" s="57"/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2" t="s">
        <v>129</v>
      </c>
      <c r="AT132" s="152" t="s">
        <v>124</v>
      </c>
      <c r="AU132" s="152" t="s">
        <v>80</v>
      </c>
      <c r="AY132" s="16" t="s">
        <v>123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16" t="s">
        <v>80</v>
      </c>
      <c r="BK132" s="153">
        <f>ROUND(I132*H132,2)</f>
        <v>0</v>
      </c>
      <c r="BL132" s="16" t="s">
        <v>129</v>
      </c>
      <c r="BM132" s="152" t="s">
        <v>144</v>
      </c>
    </row>
    <row r="133" spans="1:65" s="13" customFormat="1">
      <c r="B133" s="156"/>
      <c r="D133" s="157" t="s">
        <v>170</v>
      </c>
      <c r="E133" s="158" t="s">
        <v>1</v>
      </c>
      <c r="F133" s="159" t="s">
        <v>194</v>
      </c>
      <c r="H133" s="160">
        <v>22.5</v>
      </c>
      <c r="I133" s="161"/>
      <c r="L133" s="156"/>
      <c r="M133" s="162"/>
      <c r="N133" s="163"/>
      <c r="O133" s="163"/>
      <c r="P133" s="163"/>
      <c r="Q133" s="163"/>
      <c r="R133" s="163"/>
      <c r="S133" s="163"/>
      <c r="T133" s="164"/>
      <c r="AT133" s="158" t="s">
        <v>170</v>
      </c>
      <c r="AU133" s="158" t="s">
        <v>80</v>
      </c>
      <c r="AV133" s="13" t="s">
        <v>82</v>
      </c>
      <c r="AW133" s="13" t="s">
        <v>30</v>
      </c>
      <c r="AX133" s="13" t="s">
        <v>73</v>
      </c>
      <c r="AY133" s="158" t="s">
        <v>123</v>
      </c>
    </row>
    <row r="134" spans="1:65" s="14" customFormat="1">
      <c r="B134" s="165"/>
      <c r="D134" s="157" t="s">
        <v>170</v>
      </c>
      <c r="E134" s="166" t="s">
        <v>1</v>
      </c>
      <c r="F134" s="167" t="s">
        <v>172</v>
      </c>
      <c r="H134" s="168">
        <v>22.5</v>
      </c>
      <c r="I134" s="169"/>
      <c r="L134" s="165"/>
      <c r="M134" s="170"/>
      <c r="N134" s="171"/>
      <c r="O134" s="171"/>
      <c r="P134" s="171"/>
      <c r="Q134" s="171"/>
      <c r="R134" s="171"/>
      <c r="S134" s="171"/>
      <c r="T134" s="172"/>
      <c r="AT134" s="166" t="s">
        <v>170</v>
      </c>
      <c r="AU134" s="166" t="s">
        <v>80</v>
      </c>
      <c r="AV134" s="14" t="s">
        <v>129</v>
      </c>
      <c r="AW134" s="14" t="s">
        <v>30</v>
      </c>
      <c r="AX134" s="14" t="s">
        <v>80</v>
      </c>
      <c r="AY134" s="166" t="s">
        <v>123</v>
      </c>
    </row>
    <row r="135" spans="1:65" s="2" customFormat="1" ht="16.5" customHeight="1">
      <c r="A135" s="31"/>
      <c r="B135" s="140"/>
      <c r="C135" s="141" t="s">
        <v>135</v>
      </c>
      <c r="D135" s="141" t="s">
        <v>124</v>
      </c>
      <c r="E135" s="142" t="s">
        <v>136</v>
      </c>
      <c r="F135" s="143" t="s">
        <v>137</v>
      </c>
      <c r="G135" s="144" t="s">
        <v>138</v>
      </c>
      <c r="H135" s="145">
        <v>2.6</v>
      </c>
      <c r="I135" s="146"/>
      <c r="J135" s="147">
        <f>ROUND(I135*H135,2)</f>
        <v>0</v>
      </c>
      <c r="K135" s="143" t="s">
        <v>128</v>
      </c>
      <c r="L135" s="32"/>
      <c r="M135" s="148" t="s">
        <v>1</v>
      </c>
      <c r="N135" s="149" t="s">
        <v>38</v>
      </c>
      <c r="O135" s="57"/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2" t="s">
        <v>129</v>
      </c>
      <c r="AT135" s="152" t="s">
        <v>124</v>
      </c>
      <c r="AU135" s="152" t="s">
        <v>80</v>
      </c>
      <c r="AY135" s="16" t="s">
        <v>123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6" t="s">
        <v>80</v>
      </c>
      <c r="BK135" s="153">
        <f>ROUND(I135*H135,2)</f>
        <v>0</v>
      </c>
      <c r="BL135" s="16" t="s">
        <v>129</v>
      </c>
      <c r="BM135" s="152" t="s">
        <v>147</v>
      </c>
    </row>
    <row r="136" spans="1:65" s="2" customFormat="1" ht="24.2" customHeight="1">
      <c r="A136" s="31"/>
      <c r="B136" s="140"/>
      <c r="C136" s="141" t="s">
        <v>148</v>
      </c>
      <c r="D136" s="141" t="s">
        <v>124</v>
      </c>
      <c r="E136" s="142" t="s">
        <v>195</v>
      </c>
      <c r="F136" s="143" t="s">
        <v>196</v>
      </c>
      <c r="G136" s="144" t="s">
        <v>138</v>
      </c>
      <c r="H136" s="145">
        <v>0.23</v>
      </c>
      <c r="I136" s="146"/>
      <c r="J136" s="147">
        <f>ROUND(I136*H136,2)</f>
        <v>0</v>
      </c>
      <c r="K136" s="143" t="s">
        <v>128</v>
      </c>
      <c r="L136" s="32"/>
      <c r="M136" s="148" t="s">
        <v>1</v>
      </c>
      <c r="N136" s="149" t="s">
        <v>38</v>
      </c>
      <c r="O136" s="57"/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2" t="s">
        <v>129</v>
      </c>
      <c r="AT136" s="152" t="s">
        <v>124</v>
      </c>
      <c r="AU136" s="152" t="s">
        <v>80</v>
      </c>
      <c r="AY136" s="16" t="s">
        <v>123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16" t="s">
        <v>80</v>
      </c>
      <c r="BK136" s="153">
        <f>ROUND(I136*H136,2)</f>
        <v>0</v>
      </c>
      <c r="BL136" s="16" t="s">
        <v>129</v>
      </c>
      <c r="BM136" s="152" t="s">
        <v>152</v>
      </c>
    </row>
    <row r="137" spans="1:65" s="2" customFormat="1" ht="16.5" customHeight="1">
      <c r="A137" s="31"/>
      <c r="B137" s="140"/>
      <c r="C137" s="141" t="s">
        <v>139</v>
      </c>
      <c r="D137" s="141" t="s">
        <v>124</v>
      </c>
      <c r="E137" s="142" t="s">
        <v>197</v>
      </c>
      <c r="F137" s="143" t="s">
        <v>198</v>
      </c>
      <c r="G137" s="144" t="s">
        <v>138</v>
      </c>
      <c r="H137" s="145">
        <v>0.23</v>
      </c>
      <c r="I137" s="146"/>
      <c r="J137" s="147">
        <f>ROUND(I137*H137,2)</f>
        <v>0</v>
      </c>
      <c r="K137" s="143" t="s">
        <v>128</v>
      </c>
      <c r="L137" s="32"/>
      <c r="M137" s="148" t="s">
        <v>1</v>
      </c>
      <c r="N137" s="149" t="s">
        <v>38</v>
      </c>
      <c r="O137" s="57"/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2" t="s">
        <v>129</v>
      </c>
      <c r="AT137" s="152" t="s">
        <v>124</v>
      </c>
      <c r="AU137" s="152" t="s">
        <v>80</v>
      </c>
      <c r="AY137" s="16" t="s">
        <v>123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6" t="s">
        <v>80</v>
      </c>
      <c r="BK137" s="153">
        <f>ROUND(I137*H137,2)</f>
        <v>0</v>
      </c>
      <c r="BL137" s="16" t="s">
        <v>129</v>
      </c>
      <c r="BM137" s="152" t="s">
        <v>155</v>
      </c>
    </row>
    <row r="138" spans="1:65" s="2" customFormat="1" ht="21.75" customHeight="1">
      <c r="A138" s="31"/>
      <c r="B138" s="140"/>
      <c r="C138" s="141" t="s">
        <v>156</v>
      </c>
      <c r="D138" s="141" t="s">
        <v>124</v>
      </c>
      <c r="E138" s="142" t="s">
        <v>199</v>
      </c>
      <c r="F138" s="143" t="s">
        <v>200</v>
      </c>
      <c r="G138" s="144" t="s">
        <v>138</v>
      </c>
      <c r="H138" s="145">
        <v>0.23</v>
      </c>
      <c r="I138" s="146"/>
      <c r="J138" s="147">
        <f>ROUND(I138*H138,2)</f>
        <v>0</v>
      </c>
      <c r="K138" s="143" t="s">
        <v>128</v>
      </c>
      <c r="L138" s="32"/>
      <c r="M138" s="148" t="s">
        <v>1</v>
      </c>
      <c r="N138" s="149" t="s">
        <v>38</v>
      </c>
      <c r="O138" s="57"/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2" t="s">
        <v>129</v>
      </c>
      <c r="AT138" s="152" t="s">
        <v>124</v>
      </c>
      <c r="AU138" s="152" t="s">
        <v>80</v>
      </c>
      <c r="AY138" s="16" t="s">
        <v>123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6" t="s">
        <v>80</v>
      </c>
      <c r="BK138" s="153">
        <f>ROUND(I138*H138,2)</f>
        <v>0</v>
      </c>
      <c r="BL138" s="16" t="s">
        <v>129</v>
      </c>
      <c r="BM138" s="152" t="s">
        <v>159</v>
      </c>
    </row>
    <row r="139" spans="1:65" s="2" customFormat="1" ht="24.2" customHeight="1">
      <c r="A139" s="31"/>
      <c r="B139" s="140"/>
      <c r="C139" s="141" t="s">
        <v>144</v>
      </c>
      <c r="D139" s="141" t="s">
        <v>124</v>
      </c>
      <c r="E139" s="142" t="s">
        <v>201</v>
      </c>
      <c r="F139" s="143" t="s">
        <v>202</v>
      </c>
      <c r="G139" s="144" t="s">
        <v>138</v>
      </c>
      <c r="H139" s="145">
        <v>5.75</v>
      </c>
      <c r="I139" s="146"/>
      <c r="J139" s="147">
        <f>ROUND(I139*H139,2)</f>
        <v>0</v>
      </c>
      <c r="K139" s="143" t="s">
        <v>128</v>
      </c>
      <c r="L139" s="32"/>
      <c r="M139" s="148" t="s">
        <v>1</v>
      </c>
      <c r="N139" s="149" t="s">
        <v>38</v>
      </c>
      <c r="O139" s="57"/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2" t="s">
        <v>129</v>
      </c>
      <c r="AT139" s="152" t="s">
        <v>124</v>
      </c>
      <c r="AU139" s="152" t="s">
        <v>80</v>
      </c>
      <c r="AY139" s="16" t="s">
        <v>123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6" t="s">
        <v>80</v>
      </c>
      <c r="BK139" s="153">
        <f>ROUND(I139*H139,2)</f>
        <v>0</v>
      </c>
      <c r="BL139" s="16" t="s">
        <v>129</v>
      </c>
      <c r="BM139" s="152" t="s">
        <v>162</v>
      </c>
    </row>
    <row r="140" spans="1:65" s="13" customFormat="1">
      <c r="B140" s="156"/>
      <c r="D140" s="157" t="s">
        <v>170</v>
      </c>
      <c r="E140" s="158" t="s">
        <v>1</v>
      </c>
      <c r="F140" s="159" t="s">
        <v>203</v>
      </c>
      <c r="H140" s="160">
        <v>5.75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170</v>
      </c>
      <c r="AU140" s="158" t="s">
        <v>80</v>
      </c>
      <c r="AV140" s="13" t="s">
        <v>82</v>
      </c>
      <c r="AW140" s="13" t="s">
        <v>30</v>
      </c>
      <c r="AX140" s="13" t="s">
        <v>73</v>
      </c>
      <c r="AY140" s="158" t="s">
        <v>123</v>
      </c>
    </row>
    <row r="141" spans="1:65" s="14" customFormat="1">
      <c r="B141" s="165"/>
      <c r="D141" s="157" t="s">
        <v>170</v>
      </c>
      <c r="E141" s="166" t="s">
        <v>1</v>
      </c>
      <c r="F141" s="167" t="s">
        <v>172</v>
      </c>
      <c r="H141" s="168">
        <v>5.75</v>
      </c>
      <c r="I141" s="169"/>
      <c r="L141" s="165"/>
      <c r="M141" s="170"/>
      <c r="N141" s="171"/>
      <c r="O141" s="171"/>
      <c r="P141" s="171"/>
      <c r="Q141" s="171"/>
      <c r="R141" s="171"/>
      <c r="S141" s="171"/>
      <c r="T141" s="172"/>
      <c r="AT141" s="166" t="s">
        <v>170</v>
      </c>
      <c r="AU141" s="166" t="s">
        <v>80</v>
      </c>
      <c r="AV141" s="14" t="s">
        <v>129</v>
      </c>
      <c r="AW141" s="14" t="s">
        <v>30</v>
      </c>
      <c r="AX141" s="14" t="s">
        <v>80</v>
      </c>
      <c r="AY141" s="166" t="s">
        <v>123</v>
      </c>
    </row>
    <row r="142" spans="1:65" s="2" customFormat="1" ht="16.5" customHeight="1">
      <c r="A142" s="31"/>
      <c r="B142" s="140"/>
      <c r="C142" s="141" t="s">
        <v>167</v>
      </c>
      <c r="D142" s="141" t="s">
        <v>124</v>
      </c>
      <c r="E142" s="142" t="s">
        <v>204</v>
      </c>
      <c r="F142" s="143" t="s">
        <v>205</v>
      </c>
      <c r="G142" s="144" t="s">
        <v>138</v>
      </c>
      <c r="H142" s="145">
        <v>0.23</v>
      </c>
      <c r="I142" s="146"/>
      <c r="J142" s="147">
        <f t="shared" ref="J142:J153" si="0">ROUND(I142*H142,2)</f>
        <v>0</v>
      </c>
      <c r="K142" s="143" t="s">
        <v>128</v>
      </c>
      <c r="L142" s="32"/>
      <c r="M142" s="148" t="s">
        <v>1</v>
      </c>
      <c r="N142" s="149" t="s">
        <v>38</v>
      </c>
      <c r="O142" s="57"/>
      <c r="P142" s="150">
        <f t="shared" ref="P142:P153" si="1">O142*H142</f>
        <v>0</v>
      </c>
      <c r="Q142" s="150">
        <v>0</v>
      </c>
      <c r="R142" s="150">
        <f t="shared" ref="R142:R153" si="2">Q142*H142</f>
        <v>0</v>
      </c>
      <c r="S142" s="150">
        <v>0</v>
      </c>
      <c r="T142" s="151">
        <f t="shared" ref="T142:T153" si="3"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2" t="s">
        <v>129</v>
      </c>
      <c r="AT142" s="152" t="s">
        <v>124</v>
      </c>
      <c r="AU142" s="152" t="s">
        <v>80</v>
      </c>
      <c r="AY142" s="16" t="s">
        <v>123</v>
      </c>
      <c r="BE142" s="153">
        <f t="shared" ref="BE142:BE153" si="4">IF(N142="základní",J142,0)</f>
        <v>0</v>
      </c>
      <c r="BF142" s="153">
        <f t="shared" ref="BF142:BF153" si="5">IF(N142="snížená",J142,0)</f>
        <v>0</v>
      </c>
      <c r="BG142" s="153">
        <f t="shared" ref="BG142:BG153" si="6">IF(N142="zákl. přenesená",J142,0)</f>
        <v>0</v>
      </c>
      <c r="BH142" s="153">
        <f t="shared" ref="BH142:BH153" si="7">IF(N142="sníž. přenesená",J142,0)</f>
        <v>0</v>
      </c>
      <c r="BI142" s="153">
        <f t="shared" ref="BI142:BI153" si="8">IF(N142="nulová",J142,0)</f>
        <v>0</v>
      </c>
      <c r="BJ142" s="16" t="s">
        <v>80</v>
      </c>
      <c r="BK142" s="153">
        <f t="shared" ref="BK142:BK153" si="9">ROUND(I142*H142,2)</f>
        <v>0</v>
      </c>
      <c r="BL142" s="16" t="s">
        <v>129</v>
      </c>
      <c r="BM142" s="152" t="s">
        <v>169</v>
      </c>
    </row>
    <row r="143" spans="1:65" s="2" customFormat="1" ht="16.5" customHeight="1">
      <c r="A143" s="31"/>
      <c r="B143" s="140"/>
      <c r="C143" s="141" t="s">
        <v>147</v>
      </c>
      <c r="D143" s="141" t="s">
        <v>124</v>
      </c>
      <c r="E143" s="142" t="s">
        <v>153</v>
      </c>
      <c r="F143" s="143" t="s">
        <v>206</v>
      </c>
      <c r="G143" s="144" t="s">
        <v>151</v>
      </c>
      <c r="H143" s="145">
        <v>1</v>
      </c>
      <c r="I143" s="146"/>
      <c r="J143" s="147">
        <f t="shared" si="0"/>
        <v>0</v>
      </c>
      <c r="K143" s="143" t="s">
        <v>128</v>
      </c>
      <c r="L143" s="32"/>
      <c r="M143" s="148" t="s">
        <v>1</v>
      </c>
      <c r="N143" s="149" t="s">
        <v>38</v>
      </c>
      <c r="O143" s="57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2" t="s">
        <v>129</v>
      </c>
      <c r="AT143" s="152" t="s">
        <v>124</v>
      </c>
      <c r="AU143" s="152" t="s">
        <v>80</v>
      </c>
      <c r="AY143" s="16" t="s">
        <v>123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6" t="s">
        <v>80</v>
      </c>
      <c r="BK143" s="153">
        <f t="shared" si="9"/>
        <v>0</v>
      </c>
      <c r="BL143" s="16" t="s">
        <v>129</v>
      </c>
      <c r="BM143" s="152" t="s">
        <v>177</v>
      </c>
    </row>
    <row r="144" spans="1:65" s="2" customFormat="1" ht="16.5" customHeight="1">
      <c r="A144" s="31"/>
      <c r="B144" s="140"/>
      <c r="C144" s="141" t="s">
        <v>180</v>
      </c>
      <c r="D144" s="141" t="s">
        <v>124</v>
      </c>
      <c r="E144" s="142" t="s">
        <v>141</v>
      </c>
      <c r="F144" s="143" t="s">
        <v>142</v>
      </c>
      <c r="G144" s="144" t="s">
        <v>143</v>
      </c>
      <c r="H144" s="145">
        <v>1</v>
      </c>
      <c r="I144" s="146"/>
      <c r="J144" s="147">
        <f t="shared" si="0"/>
        <v>0</v>
      </c>
      <c r="K144" s="143" t="s">
        <v>128</v>
      </c>
      <c r="L144" s="32"/>
      <c r="M144" s="148" t="s">
        <v>1</v>
      </c>
      <c r="N144" s="149" t="s">
        <v>38</v>
      </c>
      <c r="O144" s="57"/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2" t="s">
        <v>129</v>
      </c>
      <c r="AT144" s="152" t="s">
        <v>124</v>
      </c>
      <c r="AU144" s="152" t="s">
        <v>80</v>
      </c>
      <c r="AY144" s="16" t="s">
        <v>123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6" t="s">
        <v>80</v>
      </c>
      <c r="BK144" s="153">
        <f t="shared" si="9"/>
        <v>0</v>
      </c>
      <c r="BL144" s="16" t="s">
        <v>129</v>
      </c>
      <c r="BM144" s="152" t="s">
        <v>183</v>
      </c>
    </row>
    <row r="145" spans="1:65" s="2" customFormat="1" ht="24.2" customHeight="1">
      <c r="A145" s="31"/>
      <c r="B145" s="140"/>
      <c r="C145" s="141" t="s">
        <v>152</v>
      </c>
      <c r="D145" s="141" t="s">
        <v>124</v>
      </c>
      <c r="E145" s="142" t="s">
        <v>145</v>
      </c>
      <c r="F145" s="143" t="s">
        <v>146</v>
      </c>
      <c r="G145" s="144" t="s">
        <v>127</v>
      </c>
      <c r="H145" s="145">
        <v>94.7</v>
      </c>
      <c r="I145" s="146"/>
      <c r="J145" s="147">
        <f t="shared" si="0"/>
        <v>0</v>
      </c>
      <c r="K145" s="143" t="s">
        <v>128</v>
      </c>
      <c r="L145" s="32"/>
      <c r="M145" s="148" t="s">
        <v>1</v>
      </c>
      <c r="N145" s="149" t="s">
        <v>38</v>
      </c>
      <c r="O145" s="57"/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2" t="s">
        <v>129</v>
      </c>
      <c r="AT145" s="152" t="s">
        <v>124</v>
      </c>
      <c r="AU145" s="152" t="s">
        <v>80</v>
      </c>
      <c r="AY145" s="16" t="s">
        <v>123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6" t="s">
        <v>80</v>
      </c>
      <c r="BK145" s="153">
        <f t="shared" si="9"/>
        <v>0</v>
      </c>
      <c r="BL145" s="16" t="s">
        <v>129</v>
      </c>
      <c r="BM145" s="152" t="s">
        <v>207</v>
      </c>
    </row>
    <row r="146" spans="1:65" s="2" customFormat="1" ht="16.5" customHeight="1">
      <c r="A146" s="31"/>
      <c r="B146" s="140"/>
      <c r="C146" s="141" t="s">
        <v>8</v>
      </c>
      <c r="D146" s="141" t="s">
        <v>124</v>
      </c>
      <c r="E146" s="142" t="s">
        <v>208</v>
      </c>
      <c r="F146" s="143" t="s">
        <v>209</v>
      </c>
      <c r="G146" s="144" t="s">
        <v>151</v>
      </c>
      <c r="H146" s="145">
        <v>1</v>
      </c>
      <c r="I146" s="146"/>
      <c r="J146" s="147">
        <f t="shared" si="0"/>
        <v>0</v>
      </c>
      <c r="K146" s="143" t="s">
        <v>128</v>
      </c>
      <c r="L146" s="32"/>
      <c r="M146" s="148" t="s">
        <v>1</v>
      </c>
      <c r="N146" s="149" t="s">
        <v>38</v>
      </c>
      <c r="O146" s="57"/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2" t="s">
        <v>129</v>
      </c>
      <c r="AT146" s="152" t="s">
        <v>124</v>
      </c>
      <c r="AU146" s="152" t="s">
        <v>80</v>
      </c>
      <c r="AY146" s="16" t="s">
        <v>123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6" t="s">
        <v>80</v>
      </c>
      <c r="BK146" s="153">
        <f t="shared" si="9"/>
        <v>0</v>
      </c>
      <c r="BL146" s="16" t="s">
        <v>129</v>
      </c>
      <c r="BM146" s="152" t="s">
        <v>210</v>
      </c>
    </row>
    <row r="147" spans="1:65" s="2" customFormat="1" ht="24.2" customHeight="1">
      <c r="A147" s="31"/>
      <c r="B147" s="140"/>
      <c r="C147" s="141" t="s">
        <v>155</v>
      </c>
      <c r="D147" s="141" t="s">
        <v>124</v>
      </c>
      <c r="E147" s="142" t="s">
        <v>211</v>
      </c>
      <c r="F147" s="143" t="s">
        <v>212</v>
      </c>
      <c r="G147" s="144" t="s">
        <v>143</v>
      </c>
      <c r="H147" s="145">
        <v>1</v>
      </c>
      <c r="I147" s="146"/>
      <c r="J147" s="147">
        <f t="shared" si="0"/>
        <v>0</v>
      </c>
      <c r="K147" s="143" t="s">
        <v>128</v>
      </c>
      <c r="L147" s="32"/>
      <c r="M147" s="148" t="s">
        <v>1</v>
      </c>
      <c r="N147" s="149" t="s">
        <v>38</v>
      </c>
      <c r="O147" s="57"/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2" t="s">
        <v>129</v>
      </c>
      <c r="AT147" s="152" t="s">
        <v>124</v>
      </c>
      <c r="AU147" s="152" t="s">
        <v>80</v>
      </c>
      <c r="AY147" s="16" t="s">
        <v>123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6" t="s">
        <v>80</v>
      </c>
      <c r="BK147" s="153">
        <f t="shared" si="9"/>
        <v>0</v>
      </c>
      <c r="BL147" s="16" t="s">
        <v>129</v>
      </c>
      <c r="BM147" s="152" t="s">
        <v>213</v>
      </c>
    </row>
    <row r="148" spans="1:65" s="2" customFormat="1" ht="16.5" customHeight="1">
      <c r="A148" s="31"/>
      <c r="B148" s="140"/>
      <c r="C148" s="141" t="s">
        <v>214</v>
      </c>
      <c r="D148" s="141" t="s">
        <v>124</v>
      </c>
      <c r="E148" s="142" t="s">
        <v>215</v>
      </c>
      <c r="F148" s="143" t="s">
        <v>216</v>
      </c>
      <c r="G148" s="144" t="s">
        <v>143</v>
      </c>
      <c r="H148" s="145">
        <v>1</v>
      </c>
      <c r="I148" s="146"/>
      <c r="J148" s="147">
        <f t="shared" si="0"/>
        <v>0</v>
      </c>
      <c r="K148" s="143" t="s">
        <v>128</v>
      </c>
      <c r="L148" s="32"/>
      <c r="M148" s="148" t="s">
        <v>1</v>
      </c>
      <c r="N148" s="149" t="s">
        <v>38</v>
      </c>
      <c r="O148" s="57"/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2" t="s">
        <v>129</v>
      </c>
      <c r="AT148" s="152" t="s">
        <v>124</v>
      </c>
      <c r="AU148" s="152" t="s">
        <v>80</v>
      </c>
      <c r="AY148" s="16" t="s">
        <v>123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6" t="s">
        <v>80</v>
      </c>
      <c r="BK148" s="153">
        <f t="shared" si="9"/>
        <v>0</v>
      </c>
      <c r="BL148" s="16" t="s">
        <v>129</v>
      </c>
      <c r="BM148" s="152" t="s">
        <v>217</v>
      </c>
    </row>
    <row r="149" spans="1:65" s="2" customFormat="1" ht="16.5" customHeight="1">
      <c r="A149" s="31"/>
      <c r="B149" s="140"/>
      <c r="C149" s="141" t="s">
        <v>159</v>
      </c>
      <c r="D149" s="141" t="s">
        <v>124</v>
      </c>
      <c r="E149" s="142" t="s">
        <v>218</v>
      </c>
      <c r="F149" s="143" t="s">
        <v>219</v>
      </c>
      <c r="G149" s="144" t="s">
        <v>143</v>
      </c>
      <c r="H149" s="145">
        <v>1</v>
      </c>
      <c r="I149" s="146"/>
      <c r="J149" s="147">
        <f t="shared" si="0"/>
        <v>0</v>
      </c>
      <c r="K149" s="143" t="s">
        <v>128</v>
      </c>
      <c r="L149" s="32"/>
      <c r="M149" s="148" t="s">
        <v>1</v>
      </c>
      <c r="N149" s="149" t="s">
        <v>38</v>
      </c>
      <c r="O149" s="57"/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2" t="s">
        <v>129</v>
      </c>
      <c r="AT149" s="152" t="s">
        <v>124</v>
      </c>
      <c r="AU149" s="152" t="s">
        <v>80</v>
      </c>
      <c r="AY149" s="16" t="s">
        <v>123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6" t="s">
        <v>80</v>
      </c>
      <c r="BK149" s="153">
        <f t="shared" si="9"/>
        <v>0</v>
      </c>
      <c r="BL149" s="16" t="s">
        <v>129</v>
      </c>
      <c r="BM149" s="152" t="s">
        <v>220</v>
      </c>
    </row>
    <row r="150" spans="1:65" s="2" customFormat="1" ht="24.2" customHeight="1">
      <c r="A150" s="31"/>
      <c r="B150" s="140"/>
      <c r="C150" s="141" t="s">
        <v>221</v>
      </c>
      <c r="D150" s="141" t="s">
        <v>124</v>
      </c>
      <c r="E150" s="142" t="s">
        <v>222</v>
      </c>
      <c r="F150" s="143" t="s">
        <v>223</v>
      </c>
      <c r="G150" s="144" t="s">
        <v>143</v>
      </c>
      <c r="H150" s="145">
        <v>1</v>
      </c>
      <c r="I150" s="146"/>
      <c r="J150" s="147">
        <f t="shared" si="0"/>
        <v>0</v>
      </c>
      <c r="K150" s="143" t="s">
        <v>128</v>
      </c>
      <c r="L150" s="32"/>
      <c r="M150" s="148" t="s">
        <v>1</v>
      </c>
      <c r="N150" s="149" t="s">
        <v>38</v>
      </c>
      <c r="O150" s="57"/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2" t="s">
        <v>129</v>
      </c>
      <c r="AT150" s="152" t="s">
        <v>124</v>
      </c>
      <c r="AU150" s="152" t="s">
        <v>80</v>
      </c>
      <c r="AY150" s="16" t="s">
        <v>123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6" t="s">
        <v>80</v>
      </c>
      <c r="BK150" s="153">
        <f t="shared" si="9"/>
        <v>0</v>
      </c>
      <c r="BL150" s="16" t="s">
        <v>129</v>
      </c>
      <c r="BM150" s="152" t="s">
        <v>224</v>
      </c>
    </row>
    <row r="151" spans="1:65" s="2" customFormat="1" ht="16.5" customHeight="1">
      <c r="A151" s="31"/>
      <c r="B151" s="140"/>
      <c r="C151" s="141" t="s">
        <v>162</v>
      </c>
      <c r="D151" s="141" t="s">
        <v>124</v>
      </c>
      <c r="E151" s="142" t="s">
        <v>225</v>
      </c>
      <c r="F151" s="143" t="s">
        <v>226</v>
      </c>
      <c r="G151" s="144" t="s">
        <v>143</v>
      </c>
      <c r="H151" s="145">
        <v>1</v>
      </c>
      <c r="I151" s="146"/>
      <c r="J151" s="147">
        <f t="shared" si="0"/>
        <v>0</v>
      </c>
      <c r="K151" s="143" t="s">
        <v>128</v>
      </c>
      <c r="L151" s="32"/>
      <c r="M151" s="148" t="s">
        <v>1</v>
      </c>
      <c r="N151" s="149" t="s">
        <v>38</v>
      </c>
      <c r="O151" s="57"/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2" t="s">
        <v>129</v>
      </c>
      <c r="AT151" s="152" t="s">
        <v>124</v>
      </c>
      <c r="AU151" s="152" t="s">
        <v>80</v>
      </c>
      <c r="AY151" s="16" t="s">
        <v>123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6" t="s">
        <v>80</v>
      </c>
      <c r="BK151" s="153">
        <f t="shared" si="9"/>
        <v>0</v>
      </c>
      <c r="BL151" s="16" t="s">
        <v>129</v>
      </c>
      <c r="BM151" s="152" t="s">
        <v>227</v>
      </c>
    </row>
    <row r="152" spans="1:65" s="2" customFormat="1" ht="16.5" customHeight="1">
      <c r="A152" s="31"/>
      <c r="B152" s="140"/>
      <c r="C152" s="141" t="s">
        <v>7</v>
      </c>
      <c r="D152" s="141" t="s">
        <v>124</v>
      </c>
      <c r="E152" s="142" t="s">
        <v>228</v>
      </c>
      <c r="F152" s="143" t="s">
        <v>229</v>
      </c>
      <c r="G152" s="144" t="s">
        <v>143</v>
      </c>
      <c r="H152" s="145">
        <v>1</v>
      </c>
      <c r="I152" s="146"/>
      <c r="J152" s="147">
        <f t="shared" si="0"/>
        <v>0</v>
      </c>
      <c r="K152" s="143" t="s">
        <v>128</v>
      </c>
      <c r="L152" s="32"/>
      <c r="M152" s="148" t="s">
        <v>1</v>
      </c>
      <c r="N152" s="149" t="s">
        <v>38</v>
      </c>
      <c r="O152" s="57"/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2" t="s">
        <v>129</v>
      </c>
      <c r="AT152" s="152" t="s">
        <v>124</v>
      </c>
      <c r="AU152" s="152" t="s">
        <v>80</v>
      </c>
      <c r="AY152" s="16" t="s">
        <v>123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6" t="s">
        <v>80</v>
      </c>
      <c r="BK152" s="153">
        <f t="shared" si="9"/>
        <v>0</v>
      </c>
      <c r="BL152" s="16" t="s">
        <v>129</v>
      </c>
      <c r="BM152" s="152" t="s">
        <v>230</v>
      </c>
    </row>
    <row r="153" spans="1:65" s="2" customFormat="1" ht="16.5" customHeight="1">
      <c r="A153" s="31"/>
      <c r="B153" s="140"/>
      <c r="C153" s="141" t="s">
        <v>169</v>
      </c>
      <c r="D153" s="141" t="s">
        <v>124</v>
      </c>
      <c r="E153" s="142" t="s">
        <v>231</v>
      </c>
      <c r="F153" s="143" t="s">
        <v>232</v>
      </c>
      <c r="G153" s="144" t="s">
        <v>127</v>
      </c>
      <c r="H153" s="145">
        <v>22.5</v>
      </c>
      <c r="I153" s="146"/>
      <c r="J153" s="147">
        <f t="shared" si="0"/>
        <v>0</v>
      </c>
      <c r="K153" s="143" t="s">
        <v>128</v>
      </c>
      <c r="L153" s="32"/>
      <c r="M153" s="148" t="s">
        <v>1</v>
      </c>
      <c r="N153" s="149" t="s">
        <v>38</v>
      </c>
      <c r="O153" s="57"/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2" t="s">
        <v>129</v>
      </c>
      <c r="AT153" s="152" t="s">
        <v>124</v>
      </c>
      <c r="AU153" s="152" t="s">
        <v>80</v>
      </c>
      <c r="AY153" s="16" t="s">
        <v>123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6" t="s">
        <v>80</v>
      </c>
      <c r="BK153" s="153">
        <f t="shared" si="9"/>
        <v>0</v>
      </c>
      <c r="BL153" s="16" t="s">
        <v>129</v>
      </c>
      <c r="BM153" s="152" t="s">
        <v>233</v>
      </c>
    </row>
    <row r="154" spans="1:65" s="13" customFormat="1">
      <c r="B154" s="156"/>
      <c r="D154" s="157" t="s">
        <v>170</v>
      </c>
      <c r="E154" s="158" t="s">
        <v>1</v>
      </c>
      <c r="F154" s="159" t="s">
        <v>194</v>
      </c>
      <c r="H154" s="160">
        <v>22.5</v>
      </c>
      <c r="I154" s="161"/>
      <c r="L154" s="156"/>
      <c r="M154" s="162"/>
      <c r="N154" s="163"/>
      <c r="O154" s="163"/>
      <c r="P154" s="163"/>
      <c r="Q154" s="163"/>
      <c r="R154" s="163"/>
      <c r="S154" s="163"/>
      <c r="T154" s="164"/>
      <c r="AT154" s="158" t="s">
        <v>170</v>
      </c>
      <c r="AU154" s="158" t="s">
        <v>80</v>
      </c>
      <c r="AV154" s="13" t="s">
        <v>82</v>
      </c>
      <c r="AW154" s="13" t="s">
        <v>30</v>
      </c>
      <c r="AX154" s="13" t="s">
        <v>73</v>
      </c>
      <c r="AY154" s="158" t="s">
        <v>123</v>
      </c>
    </row>
    <row r="155" spans="1:65" s="14" customFormat="1">
      <c r="B155" s="165"/>
      <c r="D155" s="157" t="s">
        <v>170</v>
      </c>
      <c r="E155" s="166" t="s">
        <v>1</v>
      </c>
      <c r="F155" s="167" t="s">
        <v>172</v>
      </c>
      <c r="H155" s="168">
        <v>22.5</v>
      </c>
      <c r="I155" s="169"/>
      <c r="L155" s="165"/>
      <c r="M155" s="170"/>
      <c r="N155" s="171"/>
      <c r="O155" s="171"/>
      <c r="P155" s="171"/>
      <c r="Q155" s="171"/>
      <c r="R155" s="171"/>
      <c r="S155" s="171"/>
      <c r="T155" s="172"/>
      <c r="AT155" s="166" t="s">
        <v>170</v>
      </c>
      <c r="AU155" s="166" t="s">
        <v>80</v>
      </c>
      <c r="AV155" s="14" t="s">
        <v>129</v>
      </c>
      <c r="AW155" s="14" t="s">
        <v>30</v>
      </c>
      <c r="AX155" s="14" t="s">
        <v>80</v>
      </c>
      <c r="AY155" s="166" t="s">
        <v>123</v>
      </c>
    </row>
    <row r="156" spans="1:65" s="2" customFormat="1" ht="24.2" customHeight="1">
      <c r="A156" s="31"/>
      <c r="B156" s="140"/>
      <c r="C156" s="141" t="s">
        <v>234</v>
      </c>
      <c r="D156" s="141" t="s">
        <v>124</v>
      </c>
      <c r="E156" s="142" t="s">
        <v>235</v>
      </c>
      <c r="F156" s="143" t="s">
        <v>236</v>
      </c>
      <c r="G156" s="144" t="s">
        <v>151</v>
      </c>
      <c r="H156" s="145">
        <v>1</v>
      </c>
      <c r="I156" s="146"/>
      <c r="J156" s="147">
        <f>ROUND(I156*H156,2)</f>
        <v>0</v>
      </c>
      <c r="K156" s="143" t="s">
        <v>128</v>
      </c>
      <c r="L156" s="32"/>
      <c r="M156" s="148" t="s">
        <v>1</v>
      </c>
      <c r="N156" s="149" t="s">
        <v>38</v>
      </c>
      <c r="O156" s="57"/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2" t="s">
        <v>129</v>
      </c>
      <c r="AT156" s="152" t="s">
        <v>124</v>
      </c>
      <c r="AU156" s="152" t="s">
        <v>80</v>
      </c>
      <c r="AY156" s="16" t="s">
        <v>123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6" t="s">
        <v>80</v>
      </c>
      <c r="BK156" s="153">
        <f>ROUND(I156*H156,2)</f>
        <v>0</v>
      </c>
      <c r="BL156" s="16" t="s">
        <v>129</v>
      </c>
      <c r="BM156" s="152" t="s">
        <v>237</v>
      </c>
    </row>
    <row r="157" spans="1:65" s="2" customFormat="1" ht="16.5" customHeight="1">
      <c r="A157" s="31"/>
      <c r="B157" s="140"/>
      <c r="C157" s="141" t="s">
        <v>177</v>
      </c>
      <c r="D157" s="141" t="s">
        <v>124</v>
      </c>
      <c r="E157" s="142" t="s">
        <v>238</v>
      </c>
      <c r="F157" s="143" t="s">
        <v>239</v>
      </c>
      <c r="G157" s="144" t="s">
        <v>151</v>
      </c>
      <c r="H157" s="145">
        <v>1</v>
      </c>
      <c r="I157" s="146"/>
      <c r="J157" s="147">
        <f>ROUND(I157*H157,2)</f>
        <v>0</v>
      </c>
      <c r="K157" s="143" t="s">
        <v>128</v>
      </c>
      <c r="L157" s="32"/>
      <c r="M157" s="148" t="s">
        <v>1</v>
      </c>
      <c r="N157" s="149" t="s">
        <v>38</v>
      </c>
      <c r="O157" s="57"/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2" t="s">
        <v>129</v>
      </c>
      <c r="AT157" s="152" t="s">
        <v>124</v>
      </c>
      <c r="AU157" s="152" t="s">
        <v>80</v>
      </c>
      <c r="AY157" s="16" t="s">
        <v>123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6" t="s">
        <v>80</v>
      </c>
      <c r="BK157" s="153">
        <f>ROUND(I157*H157,2)</f>
        <v>0</v>
      </c>
      <c r="BL157" s="16" t="s">
        <v>129</v>
      </c>
      <c r="BM157" s="152" t="s">
        <v>240</v>
      </c>
    </row>
    <row r="158" spans="1:65" s="2" customFormat="1" ht="16.5" customHeight="1">
      <c r="A158" s="31"/>
      <c r="B158" s="140"/>
      <c r="C158" s="141" t="s">
        <v>241</v>
      </c>
      <c r="D158" s="141" t="s">
        <v>124</v>
      </c>
      <c r="E158" s="142" t="s">
        <v>242</v>
      </c>
      <c r="F158" s="143" t="s">
        <v>243</v>
      </c>
      <c r="G158" s="144" t="s">
        <v>151</v>
      </c>
      <c r="H158" s="145">
        <v>1</v>
      </c>
      <c r="I158" s="146"/>
      <c r="J158" s="147">
        <f>ROUND(I158*H158,2)</f>
        <v>0</v>
      </c>
      <c r="K158" s="143" t="s">
        <v>128</v>
      </c>
      <c r="L158" s="32"/>
      <c r="M158" s="148" t="s">
        <v>1</v>
      </c>
      <c r="N158" s="149" t="s">
        <v>38</v>
      </c>
      <c r="O158" s="57"/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2" t="s">
        <v>129</v>
      </c>
      <c r="AT158" s="152" t="s">
        <v>124</v>
      </c>
      <c r="AU158" s="152" t="s">
        <v>80</v>
      </c>
      <c r="AY158" s="16" t="s">
        <v>123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6" t="s">
        <v>80</v>
      </c>
      <c r="BK158" s="153">
        <f>ROUND(I158*H158,2)</f>
        <v>0</v>
      </c>
      <c r="BL158" s="16" t="s">
        <v>129</v>
      </c>
      <c r="BM158" s="152" t="s">
        <v>244</v>
      </c>
    </row>
    <row r="159" spans="1:65" s="2" customFormat="1" ht="16.5" customHeight="1">
      <c r="A159" s="31"/>
      <c r="B159" s="140"/>
      <c r="C159" s="141" t="s">
        <v>183</v>
      </c>
      <c r="D159" s="141" t="s">
        <v>124</v>
      </c>
      <c r="E159" s="142" t="s">
        <v>245</v>
      </c>
      <c r="F159" s="143" t="s">
        <v>246</v>
      </c>
      <c r="G159" s="144" t="s">
        <v>127</v>
      </c>
      <c r="H159" s="145">
        <v>1.43</v>
      </c>
      <c r="I159" s="146"/>
      <c r="J159" s="147">
        <f>ROUND(I159*H159,2)</f>
        <v>0</v>
      </c>
      <c r="K159" s="143" t="s">
        <v>128</v>
      </c>
      <c r="L159" s="32"/>
      <c r="M159" s="148" t="s">
        <v>1</v>
      </c>
      <c r="N159" s="149" t="s">
        <v>38</v>
      </c>
      <c r="O159" s="57"/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2" t="s">
        <v>129</v>
      </c>
      <c r="AT159" s="152" t="s">
        <v>124</v>
      </c>
      <c r="AU159" s="152" t="s">
        <v>80</v>
      </c>
      <c r="AY159" s="16" t="s">
        <v>123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16" t="s">
        <v>80</v>
      </c>
      <c r="BK159" s="153">
        <f>ROUND(I159*H159,2)</f>
        <v>0</v>
      </c>
      <c r="BL159" s="16" t="s">
        <v>129</v>
      </c>
      <c r="BM159" s="152" t="s">
        <v>247</v>
      </c>
    </row>
    <row r="160" spans="1:65" s="13" customFormat="1">
      <c r="B160" s="156"/>
      <c r="D160" s="157" t="s">
        <v>170</v>
      </c>
      <c r="E160" s="158" t="s">
        <v>1</v>
      </c>
      <c r="F160" s="159" t="s">
        <v>248</v>
      </c>
      <c r="H160" s="160">
        <v>1.43</v>
      </c>
      <c r="I160" s="161"/>
      <c r="L160" s="156"/>
      <c r="M160" s="162"/>
      <c r="N160" s="163"/>
      <c r="O160" s="163"/>
      <c r="P160" s="163"/>
      <c r="Q160" s="163"/>
      <c r="R160" s="163"/>
      <c r="S160" s="163"/>
      <c r="T160" s="164"/>
      <c r="AT160" s="158" t="s">
        <v>170</v>
      </c>
      <c r="AU160" s="158" t="s">
        <v>80</v>
      </c>
      <c r="AV160" s="13" t="s">
        <v>82</v>
      </c>
      <c r="AW160" s="13" t="s">
        <v>30</v>
      </c>
      <c r="AX160" s="13" t="s">
        <v>73</v>
      </c>
      <c r="AY160" s="158" t="s">
        <v>123</v>
      </c>
    </row>
    <row r="161" spans="1:65" s="14" customFormat="1">
      <c r="B161" s="165"/>
      <c r="D161" s="157" t="s">
        <v>170</v>
      </c>
      <c r="E161" s="166" t="s">
        <v>1</v>
      </c>
      <c r="F161" s="167" t="s">
        <v>172</v>
      </c>
      <c r="H161" s="168">
        <v>1.43</v>
      </c>
      <c r="I161" s="169"/>
      <c r="L161" s="165"/>
      <c r="M161" s="170"/>
      <c r="N161" s="171"/>
      <c r="O161" s="171"/>
      <c r="P161" s="171"/>
      <c r="Q161" s="171"/>
      <c r="R161" s="171"/>
      <c r="S161" s="171"/>
      <c r="T161" s="172"/>
      <c r="AT161" s="166" t="s">
        <v>170</v>
      </c>
      <c r="AU161" s="166" t="s">
        <v>80</v>
      </c>
      <c r="AV161" s="14" t="s">
        <v>129</v>
      </c>
      <c r="AW161" s="14" t="s">
        <v>30</v>
      </c>
      <c r="AX161" s="14" t="s">
        <v>80</v>
      </c>
      <c r="AY161" s="166" t="s">
        <v>123</v>
      </c>
    </row>
    <row r="162" spans="1:65" s="2" customFormat="1" ht="24.2" customHeight="1">
      <c r="A162" s="31"/>
      <c r="B162" s="140"/>
      <c r="C162" s="141" t="s">
        <v>249</v>
      </c>
      <c r="D162" s="141" t="s">
        <v>124</v>
      </c>
      <c r="E162" s="142" t="s">
        <v>157</v>
      </c>
      <c r="F162" s="143" t="s">
        <v>158</v>
      </c>
      <c r="G162" s="144" t="s">
        <v>127</v>
      </c>
      <c r="H162" s="145">
        <v>20</v>
      </c>
      <c r="I162" s="146"/>
      <c r="J162" s="147">
        <f>ROUND(I162*H162,2)</f>
        <v>0</v>
      </c>
      <c r="K162" s="143" t="s">
        <v>128</v>
      </c>
      <c r="L162" s="32"/>
      <c r="M162" s="148" t="s">
        <v>1</v>
      </c>
      <c r="N162" s="149" t="s">
        <v>38</v>
      </c>
      <c r="O162" s="57"/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2" t="s">
        <v>129</v>
      </c>
      <c r="AT162" s="152" t="s">
        <v>124</v>
      </c>
      <c r="AU162" s="152" t="s">
        <v>80</v>
      </c>
      <c r="AY162" s="16" t="s">
        <v>123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6" t="s">
        <v>80</v>
      </c>
      <c r="BK162" s="153">
        <f>ROUND(I162*H162,2)</f>
        <v>0</v>
      </c>
      <c r="BL162" s="16" t="s">
        <v>129</v>
      </c>
      <c r="BM162" s="152" t="s">
        <v>250</v>
      </c>
    </row>
    <row r="163" spans="1:65" s="2" customFormat="1" ht="24.2" customHeight="1">
      <c r="A163" s="31"/>
      <c r="B163" s="140"/>
      <c r="C163" s="141" t="s">
        <v>207</v>
      </c>
      <c r="D163" s="141" t="s">
        <v>124</v>
      </c>
      <c r="E163" s="142" t="s">
        <v>160</v>
      </c>
      <c r="F163" s="143" t="s">
        <v>161</v>
      </c>
      <c r="G163" s="144" t="s">
        <v>127</v>
      </c>
      <c r="H163" s="145">
        <v>25</v>
      </c>
      <c r="I163" s="146"/>
      <c r="J163" s="147">
        <f>ROUND(I163*H163,2)</f>
        <v>0</v>
      </c>
      <c r="K163" s="143" t="s">
        <v>128</v>
      </c>
      <c r="L163" s="32"/>
      <c r="M163" s="148" t="s">
        <v>1</v>
      </c>
      <c r="N163" s="149" t="s">
        <v>38</v>
      </c>
      <c r="O163" s="57"/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2" t="s">
        <v>129</v>
      </c>
      <c r="AT163" s="152" t="s">
        <v>124</v>
      </c>
      <c r="AU163" s="152" t="s">
        <v>80</v>
      </c>
      <c r="AY163" s="16" t="s">
        <v>123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6" t="s">
        <v>80</v>
      </c>
      <c r="BK163" s="153">
        <f>ROUND(I163*H163,2)</f>
        <v>0</v>
      </c>
      <c r="BL163" s="16" t="s">
        <v>129</v>
      </c>
      <c r="BM163" s="152" t="s">
        <v>251</v>
      </c>
    </row>
    <row r="164" spans="1:65" s="12" customFormat="1" ht="25.9" customHeight="1">
      <c r="B164" s="129"/>
      <c r="D164" s="130" t="s">
        <v>72</v>
      </c>
      <c r="E164" s="131" t="s">
        <v>121</v>
      </c>
      <c r="F164" s="131" t="s">
        <v>186</v>
      </c>
      <c r="I164" s="132"/>
      <c r="J164" s="133">
        <f>BK164</f>
        <v>0</v>
      </c>
      <c r="L164" s="129"/>
      <c r="M164" s="134"/>
      <c r="N164" s="135"/>
      <c r="O164" s="135"/>
      <c r="P164" s="136">
        <v>0</v>
      </c>
      <c r="Q164" s="135"/>
      <c r="R164" s="136">
        <v>0</v>
      </c>
      <c r="S164" s="135"/>
      <c r="T164" s="137">
        <v>0</v>
      </c>
      <c r="AR164" s="130" t="s">
        <v>80</v>
      </c>
      <c r="AT164" s="138" t="s">
        <v>72</v>
      </c>
      <c r="AU164" s="138" t="s">
        <v>73</v>
      </c>
      <c r="AY164" s="130" t="s">
        <v>123</v>
      </c>
      <c r="BK164" s="139">
        <v>0</v>
      </c>
    </row>
    <row r="165" spans="1:65" s="12" customFormat="1" ht="25.9" customHeight="1">
      <c r="B165" s="129"/>
      <c r="D165" s="130" t="s">
        <v>72</v>
      </c>
      <c r="E165" s="131" t="s">
        <v>163</v>
      </c>
      <c r="F165" s="131" t="s">
        <v>164</v>
      </c>
      <c r="I165" s="132"/>
      <c r="J165" s="133">
        <f>BK165</f>
        <v>0</v>
      </c>
      <c r="L165" s="129"/>
      <c r="M165" s="134"/>
      <c r="N165" s="135"/>
      <c r="O165" s="135"/>
      <c r="P165" s="136">
        <f>P166+P170+P172</f>
        <v>0</v>
      </c>
      <c r="Q165" s="135"/>
      <c r="R165" s="136">
        <f>R166+R170+R172</f>
        <v>0</v>
      </c>
      <c r="S165" s="135"/>
      <c r="T165" s="137">
        <f>T166+T170+T172</f>
        <v>0</v>
      </c>
      <c r="AR165" s="130" t="s">
        <v>140</v>
      </c>
      <c r="AT165" s="138" t="s">
        <v>72</v>
      </c>
      <c r="AU165" s="138" t="s">
        <v>73</v>
      </c>
      <c r="AY165" s="130" t="s">
        <v>123</v>
      </c>
      <c r="BK165" s="139">
        <f>BK166+BK170+BK172</f>
        <v>0</v>
      </c>
    </row>
    <row r="166" spans="1:65" s="12" customFormat="1" ht="22.9" customHeight="1">
      <c r="B166" s="129"/>
      <c r="D166" s="130" t="s">
        <v>72</v>
      </c>
      <c r="E166" s="154" t="s">
        <v>165</v>
      </c>
      <c r="F166" s="154" t="s">
        <v>166</v>
      </c>
      <c r="I166" s="132"/>
      <c r="J166" s="155">
        <f>BK166</f>
        <v>0</v>
      </c>
      <c r="L166" s="129"/>
      <c r="M166" s="134"/>
      <c r="N166" s="135"/>
      <c r="O166" s="135"/>
      <c r="P166" s="136">
        <f>SUM(P167:P169)</f>
        <v>0</v>
      </c>
      <c r="Q166" s="135"/>
      <c r="R166" s="136">
        <f>SUM(R167:R169)</f>
        <v>0</v>
      </c>
      <c r="S166" s="135"/>
      <c r="T166" s="137">
        <f>SUM(T167:T169)</f>
        <v>0</v>
      </c>
      <c r="AR166" s="130" t="s">
        <v>140</v>
      </c>
      <c r="AT166" s="138" t="s">
        <v>72</v>
      </c>
      <c r="AU166" s="138" t="s">
        <v>80</v>
      </c>
      <c r="AY166" s="130" t="s">
        <v>123</v>
      </c>
      <c r="BK166" s="139">
        <f>SUM(BK167:BK169)</f>
        <v>0</v>
      </c>
    </row>
    <row r="167" spans="1:65" s="2" customFormat="1" ht="16.5" customHeight="1">
      <c r="A167" s="31"/>
      <c r="B167" s="140"/>
      <c r="C167" s="141" t="s">
        <v>252</v>
      </c>
      <c r="D167" s="141" t="s">
        <v>124</v>
      </c>
      <c r="E167" s="142" t="s">
        <v>168</v>
      </c>
      <c r="F167" s="143" t="s">
        <v>166</v>
      </c>
      <c r="G167" s="144" t="s">
        <v>151</v>
      </c>
      <c r="H167" s="145">
        <v>1</v>
      </c>
      <c r="I167" s="146"/>
      <c r="J167" s="147">
        <f>ROUND(I167*H167,2)</f>
        <v>0</v>
      </c>
      <c r="K167" s="143" t="s">
        <v>128</v>
      </c>
      <c r="L167" s="32"/>
      <c r="M167" s="148" t="s">
        <v>1</v>
      </c>
      <c r="N167" s="149" t="s">
        <v>38</v>
      </c>
      <c r="O167" s="57"/>
      <c r="P167" s="150">
        <f>O167*H167</f>
        <v>0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2" t="s">
        <v>129</v>
      </c>
      <c r="AT167" s="152" t="s">
        <v>124</v>
      </c>
      <c r="AU167" s="152" t="s">
        <v>82</v>
      </c>
      <c r="AY167" s="16" t="s">
        <v>123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6" t="s">
        <v>80</v>
      </c>
      <c r="BK167" s="153">
        <f>ROUND(I167*H167,2)</f>
        <v>0</v>
      </c>
      <c r="BL167" s="16" t="s">
        <v>129</v>
      </c>
      <c r="BM167" s="152" t="s">
        <v>253</v>
      </c>
    </row>
    <row r="168" spans="1:65" s="13" customFormat="1">
      <c r="B168" s="156"/>
      <c r="D168" s="157" t="s">
        <v>170</v>
      </c>
      <c r="E168" s="158" t="s">
        <v>1</v>
      </c>
      <c r="F168" s="159" t="s">
        <v>171</v>
      </c>
      <c r="H168" s="160">
        <v>1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170</v>
      </c>
      <c r="AU168" s="158" t="s">
        <v>82</v>
      </c>
      <c r="AV168" s="13" t="s">
        <v>82</v>
      </c>
      <c r="AW168" s="13" t="s">
        <v>30</v>
      </c>
      <c r="AX168" s="13" t="s">
        <v>73</v>
      </c>
      <c r="AY168" s="158" t="s">
        <v>123</v>
      </c>
    </row>
    <row r="169" spans="1:65" s="14" customFormat="1">
      <c r="B169" s="165"/>
      <c r="D169" s="157" t="s">
        <v>170</v>
      </c>
      <c r="E169" s="166" t="s">
        <v>1</v>
      </c>
      <c r="F169" s="167" t="s">
        <v>172</v>
      </c>
      <c r="H169" s="168">
        <v>1</v>
      </c>
      <c r="I169" s="169"/>
      <c r="L169" s="165"/>
      <c r="M169" s="170"/>
      <c r="N169" s="171"/>
      <c r="O169" s="171"/>
      <c r="P169" s="171"/>
      <c r="Q169" s="171"/>
      <c r="R169" s="171"/>
      <c r="S169" s="171"/>
      <c r="T169" s="172"/>
      <c r="AT169" s="166" t="s">
        <v>170</v>
      </c>
      <c r="AU169" s="166" t="s">
        <v>82</v>
      </c>
      <c r="AV169" s="14" t="s">
        <v>129</v>
      </c>
      <c r="AW169" s="14" t="s">
        <v>30</v>
      </c>
      <c r="AX169" s="14" t="s">
        <v>80</v>
      </c>
      <c r="AY169" s="166" t="s">
        <v>123</v>
      </c>
    </row>
    <row r="170" spans="1:65" s="12" customFormat="1" ht="22.9" customHeight="1">
      <c r="B170" s="129"/>
      <c r="D170" s="130" t="s">
        <v>72</v>
      </c>
      <c r="E170" s="154" t="s">
        <v>173</v>
      </c>
      <c r="F170" s="154" t="s">
        <v>174</v>
      </c>
      <c r="I170" s="132"/>
      <c r="J170" s="155">
        <f>BK170</f>
        <v>0</v>
      </c>
      <c r="L170" s="129"/>
      <c r="M170" s="134"/>
      <c r="N170" s="135"/>
      <c r="O170" s="135"/>
      <c r="P170" s="136">
        <f>P171</f>
        <v>0</v>
      </c>
      <c r="Q170" s="135"/>
      <c r="R170" s="136">
        <f>R171</f>
        <v>0</v>
      </c>
      <c r="S170" s="135"/>
      <c r="T170" s="137">
        <f>T171</f>
        <v>0</v>
      </c>
      <c r="AR170" s="130" t="s">
        <v>140</v>
      </c>
      <c r="AT170" s="138" t="s">
        <v>72</v>
      </c>
      <c r="AU170" s="138" t="s">
        <v>80</v>
      </c>
      <c r="AY170" s="130" t="s">
        <v>123</v>
      </c>
      <c r="BK170" s="139">
        <f>BK171</f>
        <v>0</v>
      </c>
    </row>
    <row r="171" spans="1:65" s="2" customFormat="1" ht="16.5" customHeight="1">
      <c r="A171" s="31"/>
      <c r="B171" s="140"/>
      <c r="C171" s="141" t="s">
        <v>254</v>
      </c>
      <c r="D171" s="141" t="s">
        <v>124</v>
      </c>
      <c r="E171" s="142" t="s">
        <v>175</v>
      </c>
      <c r="F171" s="143" t="s">
        <v>176</v>
      </c>
      <c r="G171" s="144" t="s">
        <v>151</v>
      </c>
      <c r="H171" s="145">
        <v>1</v>
      </c>
      <c r="I171" s="146"/>
      <c r="J171" s="147">
        <f>ROUND(I171*H171,2)</f>
        <v>0</v>
      </c>
      <c r="K171" s="143" t="s">
        <v>128</v>
      </c>
      <c r="L171" s="32"/>
      <c r="M171" s="148" t="s">
        <v>1</v>
      </c>
      <c r="N171" s="149" t="s">
        <v>38</v>
      </c>
      <c r="O171" s="57"/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2" t="s">
        <v>129</v>
      </c>
      <c r="AT171" s="152" t="s">
        <v>124</v>
      </c>
      <c r="AU171" s="152" t="s">
        <v>82</v>
      </c>
      <c r="AY171" s="16" t="s">
        <v>123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6" t="s">
        <v>80</v>
      </c>
      <c r="BK171" s="153">
        <f>ROUND(I171*H171,2)</f>
        <v>0</v>
      </c>
      <c r="BL171" s="16" t="s">
        <v>129</v>
      </c>
      <c r="BM171" s="152" t="s">
        <v>255</v>
      </c>
    </row>
    <row r="172" spans="1:65" s="12" customFormat="1" ht="22.9" customHeight="1">
      <c r="B172" s="129"/>
      <c r="D172" s="130" t="s">
        <v>72</v>
      </c>
      <c r="E172" s="154" t="s">
        <v>178</v>
      </c>
      <c r="F172" s="154" t="s">
        <v>179</v>
      </c>
      <c r="I172" s="132"/>
      <c r="J172" s="155">
        <f>BK172</f>
        <v>0</v>
      </c>
      <c r="L172" s="129"/>
      <c r="M172" s="134"/>
      <c r="N172" s="135"/>
      <c r="O172" s="135"/>
      <c r="P172" s="136">
        <f>P173</f>
        <v>0</v>
      </c>
      <c r="Q172" s="135"/>
      <c r="R172" s="136">
        <f>R173</f>
        <v>0</v>
      </c>
      <c r="S172" s="135"/>
      <c r="T172" s="137">
        <f>T173</f>
        <v>0</v>
      </c>
      <c r="AR172" s="130" t="s">
        <v>140</v>
      </c>
      <c r="AT172" s="138" t="s">
        <v>72</v>
      </c>
      <c r="AU172" s="138" t="s">
        <v>80</v>
      </c>
      <c r="AY172" s="130" t="s">
        <v>123</v>
      </c>
      <c r="BK172" s="139">
        <f>BK173</f>
        <v>0</v>
      </c>
    </row>
    <row r="173" spans="1:65" s="2" customFormat="1" ht="16.5" customHeight="1">
      <c r="A173" s="31"/>
      <c r="B173" s="140"/>
      <c r="C173" s="141" t="s">
        <v>256</v>
      </c>
      <c r="D173" s="141" t="s">
        <v>124</v>
      </c>
      <c r="E173" s="142" t="s">
        <v>181</v>
      </c>
      <c r="F173" s="143" t="s">
        <v>182</v>
      </c>
      <c r="G173" s="144" t="s">
        <v>151</v>
      </c>
      <c r="H173" s="145">
        <v>1</v>
      </c>
      <c r="I173" s="146"/>
      <c r="J173" s="147">
        <f>ROUND(I173*H173,2)</f>
        <v>0</v>
      </c>
      <c r="K173" s="143" t="s">
        <v>128</v>
      </c>
      <c r="L173" s="32"/>
      <c r="M173" s="173" t="s">
        <v>1</v>
      </c>
      <c r="N173" s="174" t="s">
        <v>38</v>
      </c>
      <c r="O173" s="175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2" t="s">
        <v>129</v>
      </c>
      <c r="AT173" s="152" t="s">
        <v>124</v>
      </c>
      <c r="AU173" s="152" t="s">
        <v>82</v>
      </c>
      <c r="AY173" s="16" t="s">
        <v>123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6" t="s">
        <v>80</v>
      </c>
      <c r="BK173" s="153">
        <f>ROUND(I173*H173,2)</f>
        <v>0</v>
      </c>
      <c r="BL173" s="16" t="s">
        <v>129</v>
      </c>
      <c r="BM173" s="152" t="s">
        <v>257</v>
      </c>
    </row>
    <row r="174" spans="1:65" s="2" customFormat="1" ht="6.95" customHeight="1">
      <c r="A174" s="31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32"/>
      <c r="M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</sheetData>
  <autoFilter ref="C121:K17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topLeftCell="A146" workbookViewId="0">
      <selection activeCell="F161" sqref="F16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6" t="s">
        <v>88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18" t="str">
        <f>'Rekapitulace stavby'!K6</f>
        <v>Plasy Výkaz výměr - D a) Stavebni upravy v Gymnazium a SOS Plasy</v>
      </c>
      <c r="F7" s="219"/>
      <c r="G7" s="219"/>
      <c r="H7" s="219"/>
      <c r="L7" s="19"/>
    </row>
    <row r="8" spans="1:46" s="2" customFormat="1" ht="12" customHeight="1">
      <c r="A8" s="31"/>
      <c r="B8" s="32"/>
      <c r="C8" s="31"/>
      <c r="D8" s="26" t="s">
        <v>96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197" t="s">
        <v>258</v>
      </c>
      <c r="F9" s="217"/>
      <c r="G9" s="217"/>
      <c r="H9" s="21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7. 6. 2023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0" t="str">
        <f>'Rekapitulace stavby'!E14</f>
        <v>Vyplň údaj</v>
      </c>
      <c r="F18" s="212"/>
      <c r="G18" s="212"/>
      <c r="H18" s="212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6" t="s">
        <v>1</v>
      </c>
      <c r="F27" s="216"/>
      <c r="G27" s="216"/>
      <c r="H27" s="21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ROUND((SUM(BE122:BE192)),  2)</f>
        <v>0</v>
      </c>
      <c r="G33" s="31"/>
      <c r="H33" s="31"/>
      <c r="I33" s="99">
        <v>0.21</v>
      </c>
      <c r="J33" s="98">
        <f>ROUND(((SUM(BE122:BE192))*I33),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ROUND((SUM(BF122:BF192)),  2)</f>
        <v>0</v>
      </c>
      <c r="G34" s="31"/>
      <c r="H34" s="31"/>
      <c r="I34" s="99">
        <v>0.15</v>
      </c>
      <c r="J34" s="98">
        <f>ROUND(((SUM(BF122:BF192))*I34),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ROUND((SUM(BG122:BG192)),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ROUND((SUM(BH122:BH192)),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ROUND((SUM(BI122:BI192)),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18" t="str">
        <f>E7</f>
        <v>Plasy Výkaz výměr - D a) Stavebni upravy v Gymnazium a SOS Plasy</v>
      </c>
      <c r="F85" s="219"/>
      <c r="G85" s="219"/>
      <c r="H85" s="21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197" t="str">
        <f>E9</f>
        <v>Objekt 3 - Kancelář admin...</v>
      </c>
      <c r="F87" s="217"/>
      <c r="G87" s="217"/>
      <c r="H87" s="21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7. 6. 2023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99</v>
      </c>
      <c r="D94" s="100"/>
      <c r="E94" s="100"/>
      <c r="F94" s="100"/>
      <c r="G94" s="100"/>
      <c r="H94" s="100"/>
      <c r="I94" s="100"/>
      <c r="J94" s="109" t="s">
        <v>100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101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5" customHeight="1">
      <c r="B97" s="111"/>
      <c r="D97" s="112" t="s">
        <v>259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9" customFormat="1" ht="24.95" customHeight="1">
      <c r="B98" s="111"/>
      <c r="D98" s="112" t="s">
        <v>259</v>
      </c>
      <c r="E98" s="113"/>
      <c r="F98" s="113"/>
      <c r="G98" s="113"/>
      <c r="H98" s="113"/>
      <c r="I98" s="113"/>
      <c r="J98" s="114">
        <f>J183</f>
        <v>0</v>
      </c>
      <c r="L98" s="111"/>
    </row>
    <row r="99" spans="1:31" s="9" customFormat="1" ht="24.95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J184</f>
        <v>0</v>
      </c>
      <c r="L99" s="111"/>
    </row>
    <row r="100" spans="1:31" s="10" customFormat="1" ht="19.899999999999999" customHeight="1">
      <c r="B100" s="115"/>
      <c r="D100" s="116" t="s">
        <v>105</v>
      </c>
      <c r="E100" s="117"/>
      <c r="F100" s="117"/>
      <c r="G100" s="117"/>
      <c r="H100" s="117"/>
      <c r="I100" s="117"/>
      <c r="J100" s="118">
        <f>J185</f>
        <v>0</v>
      </c>
      <c r="L100" s="115"/>
    </row>
    <row r="101" spans="1:31" s="10" customFormat="1" ht="19.89999999999999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J189</f>
        <v>0</v>
      </c>
      <c r="L101" s="115"/>
    </row>
    <row r="102" spans="1:31" s="10" customFormat="1" ht="19.899999999999999" customHeight="1">
      <c r="B102" s="115"/>
      <c r="D102" s="116" t="s">
        <v>107</v>
      </c>
      <c r="E102" s="117"/>
      <c r="F102" s="117"/>
      <c r="G102" s="117"/>
      <c r="H102" s="117"/>
      <c r="I102" s="117"/>
      <c r="J102" s="118">
        <f>J191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108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6.25" customHeight="1">
      <c r="A112" s="31"/>
      <c r="B112" s="32"/>
      <c r="C112" s="31"/>
      <c r="D112" s="31"/>
      <c r="E112" s="218" t="str">
        <f>E7</f>
        <v>Plasy Výkaz výměr - D a) Stavebni upravy v Gymnazium a SOS Plasy</v>
      </c>
      <c r="F112" s="219"/>
      <c r="G112" s="219"/>
      <c r="H112" s="21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197" t="str">
        <f>E9</f>
        <v>Objekt 3 - Kancelář admin...</v>
      </c>
      <c r="F114" s="217"/>
      <c r="G114" s="217"/>
      <c r="H114" s="21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F12</f>
        <v xml:space="preserve"> </v>
      </c>
      <c r="G116" s="31"/>
      <c r="H116" s="31"/>
      <c r="I116" s="26" t="s">
        <v>22</v>
      </c>
      <c r="J116" s="54" t="str">
        <f>IF(J12="","",J12)</f>
        <v>7. 6. 2023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E15</f>
        <v xml:space="preserve"> </v>
      </c>
      <c r="G118" s="31"/>
      <c r="H118" s="31"/>
      <c r="I118" s="26" t="s">
        <v>29</v>
      </c>
      <c r="J118" s="29" t="str">
        <f>E21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IF(E18="","",E18)</f>
        <v>Vyplň údaj</v>
      </c>
      <c r="G119" s="31"/>
      <c r="H119" s="31"/>
      <c r="I119" s="26" t="s">
        <v>31</v>
      </c>
      <c r="J119" s="29" t="str">
        <f>E24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109</v>
      </c>
      <c r="D121" s="122" t="s">
        <v>58</v>
      </c>
      <c r="E121" s="122" t="s">
        <v>54</v>
      </c>
      <c r="F121" s="122" t="s">
        <v>55</v>
      </c>
      <c r="G121" s="122" t="s">
        <v>110</v>
      </c>
      <c r="H121" s="122" t="s">
        <v>111</v>
      </c>
      <c r="I121" s="122" t="s">
        <v>112</v>
      </c>
      <c r="J121" s="122" t="s">
        <v>100</v>
      </c>
      <c r="K121" s="123" t="s">
        <v>113</v>
      </c>
      <c r="L121" s="124"/>
      <c r="M121" s="61" t="s">
        <v>1</v>
      </c>
      <c r="N121" s="62" t="s">
        <v>37</v>
      </c>
      <c r="O121" s="62" t="s">
        <v>114</v>
      </c>
      <c r="P121" s="62" t="s">
        <v>115</v>
      </c>
      <c r="Q121" s="62" t="s">
        <v>116</v>
      </c>
      <c r="R121" s="62" t="s">
        <v>117</v>
      </c>
      <c r="S121" s="62" t="s">
        <v>118</v>
      </c>
      <c r="T121" s="63" t="s">
        <v>119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120</v>
      </c>
      <c r="D122" s="31"/>
      <c r="E122" s="31"/>
      <c r="F122" s="31"/>
      <c r="G122" s="31"/>
      <c r="H122" s="31"/>
      <c r="I122" s="31"/>
      <c r="J122" s="125">
        <f>BK122</f>
        <v>0</v>
      </c>
      <c r="K122" s="31"/>
      <c r="L122" s="32"/>
      <c r="M122" s="64"/>
      <c r="N122" s="55"/>
      <c r="O122" s="65"/>
      <c r="P122" s="126">
        <f>P123+P183+P184</f>
        <v>0</v>
      </c>
      <c r="Q122" s="65"/>
      <c r="R122" s="126">
        <f>R123+R183+R184</f>
        <v>0</v>
      </c>
      <c r="S122" s="65"/>
      <c r="T122" s="127">
        <f>T123+T183+T184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72</v>
      </c>
      <c r="AU122" s="16" t="s">
        <v>102</v>
      </c>
      <c r="BK122" s="128">
        <f>BK123+BK183+BK184</f>
        <v>0</v>
      </c>
    </row>
    <row r="123" spans="1:65" s="12" customFormat="1" ht="25.9" customHeight="1">
      <c r="B123" s="129"/>
      <c r="D123" s="130" t="s">
        <v>72</v>
      </c>
      <c r="E123" s="131" t="s">
        <v>121</v>
      </c>
      <c r="F123" s="131" t="s">
        <v>260</v>
      </c>
      <c r="I123" s="132"/>
      <c r="J123" s="133">
        <f>BK123</f>
        <v>0</v>
      </c>
      <c r="L123" s="129"/>
      <c r="M123" s="134"/>
      <c r="N123" s="135"/>
      <c r="O123" s="135"/>
      <c r="P123" s="136">
        <f>SUM(P124:P182)</f>
        <v>0</v>
      </c>
      <c r="Q123" s="135"/>
      <c r="R123" s="136">
        <f>SUM(R124:R182)</f>
        <v>0</v>
      </c>
      <c r="S123" s="135"/>
      <c r="T123" s="137">
        <f>SUM(T124:T182)</f>
        <v>0</v>
      </c>
      <c r="AR123" s="130" t="s">
        <v>80</v>
      </c>
      <c r="AT123" s="138" t="s">
        <v>72</v>
      </c>
      <c r="AU123" s="138" t="s">
        <v>73</v>
      </c>
      <c r="AY123" s="130" t="s">
        <v>123</v>
      </c>
      <c r="BK123" s="139">
        <f>SUM(BK124:BK182)</f>
        <v>0</v>
      </c>
    </row>
    <row r="124" spans="1:65" s="2" customFormat="1" ht="24.2" customHeight="1">
      <c r="A124" s="31"/>
      <c r="B124" s="140"/>
      <c r="C124" s="141" t="s">
        <v>80</v>
      </c>
      <c r="D124" s="141" t="s">
        <v>124</v>
      </c>
      <c r="E124" s="142" t="s">
        <v>125</v>
      </c>
      <c r="F124" s="143" t="s">
        <v>187</v>
      </c>
      <c r="G124" s="144" t="s">
        <v>127</v>
      </c>
      <c r="H124" s="145">
        <v>70.158000000000001</v>
      </c>
      <c r="I124" s="146"/>
      <c r="J124" s="147">
        <f>ROUND(I124*H124,2)</f>
        <v>0</v>
      </c>
      <c r="K124" s="143" t="s">
        <v>128</v>
      </c>
      <c r="L124" s="32"/>
      <c r="M124" s="148" t="s">
        <v>1</v>
      </c>
      <c r="N124" s="149" t="s">
        <v>38</v>
      </c>
      <c r="O124" s="57"/>
      <c r="P124" s="150">
        <f>O124*H124</f>
        <v>0</v>
      </c>
      <c r="Q124" s="150">
        <v>0</v>
      </c>
      <c r="R124" s="150">
        <f>Q124*H124</f>
        <v>0</v>
      </c>
      <c r="S124" s="150">
        <v>0</v>
      </c>
      <c r="T124" s="15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2" t="s">
        <v>129</v>
      </c>
      <c r="AT124" s="152" t="s">
        <v>124</v>
      </c>
      <c r="AU124" s="152" t="s">
        <v>80</v>
      </c>
      <c r="AY124" s="16" t="s">
        <v>123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6" t="s">
        <v>80</v>
      </c>
      <c r="BK124" s="153">
        <f>ROUND(I124*H124,2)</f>
        <v>0</v>
      </c>
      <c r="BL124" s="16" t="s">
        <v>129</v>
      </c>
      <c r="BM124" s="152" t="s">
        <v>82</v>
      </c>
    </row>
    <row r="125" spans="1:65" s="13" customFormat="1">
      <c r="B125" s="156"/>
      <c r="D125" s="157" t="s">
        <v>170</v>
      </c>
      <c r="E125" s="158" t="s">
        <v>1</v>
      </c>
      <c r="F125" s="159" t="s">
        <v>261</v>
      </c>
      <c r="H125" s="160">
        <v>70.158000000000001</v>
      </c>
      <c r="I125" s="161"/>
      <c r="L125" s="156"/>
      <c r="M125" s="162"/>
      <c r="N125" s="163"/>
      <c r="O125" s="163"/>
      <c r="P125" s="163"/>
      <c r="Q125" s="163"/>
      <c r="R125" s="163"/>
      <c r="S125" s="163"/>
      <c r="T125" s="164"/>
      <c r="AT125" s="158" t="s">
        <v>170</v>
      </c>
      <c r="AU125" s="158" t="s">
        <v>80</v>
      </c>
      <c r="AV125" s="13" t="s">
        <v>82</v>
      </c>
      <c r="AW125" s="13" t="s">
        <v>30</v>
      </c>
      <c r="AX125" s="13" t="s">
        <v>73</v>
      </c>
      <c r="AY125" s="158" t="s">
        <v>123</v>
      </c>
    </row>
    <row r="126" spans="1:65" s="14" customFormat="1">
      <c r="B126" s="165"/>
      <c r="D126" s="157" t="s">
        <v>170</v>
      </c>
      <c r="E126" s="166" t="s">
        <v>1</v>
      </c>
      <c r="F126" s="167" t="s">
        <v>172</v>
      </c>
      <c r="H126" s="168">
        <v>70.158000000000001</v>
      </c>
      <c r="I126" s="169"/>
      <c r="L126" s="165"/>
      <c r="M126" s="170"/>
      <c r="N126" s="171"/>
      <c r="O126" s="171"/>
      <c r="P126" s="171"/>
      <c r="Q126" s="171"/>
      <c r="R126" s="171"/>
      <c r="S126" s="171"/>
      <c r="T126" s="172"/>
      <c r="AT126" s="166" t="s">
        <v>170</v>
      </c>
      <c r="AU126" s="166" t="s">
        <v>80</v>
      </c>
      <c r="AV126" s="14" t="s">
        <v>129</v>
      </c>
      <c r="AW126" s="14" t="s">
        <v>30</v>
      </c>
      <c r="AX126" s="14" t="s">
        <v>80</v>
      </c>
      <c r="AY126" s="166" t="s">
        <v>123</v>
      </c>
    </row>
    <row r="127" spans="1:65" s="2" customFormat="1" ht="16.5" customHeight="1">
      <c r="A127" s="31"/>
      <c r="B127" s="140"/>
      <c r="C127" s="141" t="s">
        <v>82</v>
      </c>
      <c r="D127" s="141" t="s">
        <v>124</v>
      </c>
      <c r="E127" s="142" t="s">
        <v>130</v>
      </c>
      <c r="F127" s="143" t="s">
        <v>131</v>
      </c>
      <c r="G127" s="144" t="s">
        <v>127</v>
      </c>
      <c r="H127" s="145">
        <v>97.003</v>
      </c>
      <c r="I127" s="146"/>
      <c r="J127" s="147">
        <f>ROUND(I127*H127,2)</f>
        <v>0</v>
      </c>
      <c r="K127" s="143" t="s">
        <v>128</v>
      </c>
      <c r="L127" s="32"/>
      <c r="M127" s="148" t="s">
        <v>1</v>
      </c>
      <c r="N127" s="149" t="s">
        <v>38</v>
      </c>
      <c r="O127" s="57"/>
      <c r="P127" s="150">
        <f>O127*H127</f>
        <v>0</v>
      </c>
      <c r="Q127" s="150">
        <v>0</v>
      </c>
      <c r="R127" s="150">
        <f>Q127*H127</f>
        <v>0</v>
      </c>
      <c r="S127" s="150">
        <v>0</v>
      </c>
      <c r="T127" s="15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52" t="s">
        <v>129</v>
      </c>
      <c r="AT127" s="152" t="s">
        <v>124</v>
      </c>
      <c r="AU127" s="152" t="s">
        <v>80</v>
      </c>
      <c r="AY127" s="16" t="s">
        <v>123</v>
      </c>
      <c r="BE127" s="153">
        <f>IF(N127="základní",J127,0)</f>
        <v>0</v>
      </c>
      <c r="BF127" s="153">
        <f>IF(N127="snížená",J127,0)</f>
        <v>0</v>
      </c>
      <c r="BG127" s="153">
        <f>IF(N127="zákl. přenesená",J127,0)</f>
        <v>0</v>
      </c>
      <c r="BH127" s="153">
        <f>IF(N127="sníž. přenesená",J127,0)</f>
        <v>0</v>
      </c>
      <c r="BI127" s="153">
        <f>IF(N127="nulová",J127,0)</f>
        <v>0</v>
      </c>
      <c r="BJ127" s="16" t="s">
        <v>80</v>
      </c>
      <c r="BK127" s="153">
        <f>ROUND(I127*H127,2)</f>
        <v>0</v>
      </c>
      <c r="BL127" s="16" t="s">
        <v>129</v>
      </c>
      <c r="BM127" s="152" t="s">
        <v>129</v>
      </c>
    </row>
    <row r="128" spans="1:65" s="13" customFormat="1">
      <c r="B128" s="156"/>
      <c r="D128" s="157" t="s">
        <v>170</v>
      </c>
      <c r="E128" s="158" t="s">
        <v>1</v>
      </c>
      <c r="F128" s="159" t="s">
        <v>262</v>
      </c>
      <c r="H128" s="160">
        <v>97.003</v>
      </c>
      <c r="I128" s="161"/>
      <c r="L128" s="156"/>
      <c r="M128" s="162"/>
      <c r="N128" s="163"/>
      <c r="O128" s="163"/>
      <c r="P128" s="163"/>
      <c r="Q128" s="163"/>
      <c r="R128" s="163"/>
      <c r="S128" s="163"/>
      <c r="T128" s="164"/>
      <c r="AT128" s="158" t="s">
        <v>170</v>
      </c>
      <c r="AU128" s="158" t="s">
        <v>80</v>
      </c>
      <c r="AV128" s="13" t="s">
        <v>82</v>
      </c>
      <c r="AW128" s="13" t="s">
        <v>30</v>
      </c>
      <c r="AX128" s="13" t="s">
        <v>73</v>
      </c>
      <c r="AY128" s="158" t="s">
        <v>123</v>
      </c>
    </row>
    <row r="129" spans="1:65" s="14" customFormat="1">
      <c r="B129" s="165"/>
      <c r="D129" s="157" t="s">
        <v>170</v>
      </c>
      <c r="E129" s="166" t="s">
        <v>1</v>
      </c>
      <c r="F129" s="167" t="s">
        <v>172</v>
      </c>
      <c r="H129" s="168">
        <v>97.003</v>
      </c>
      <c r="I129" s="169"/>
      <c r="L129" s="165"/>
      <c r="M129" s="170"/>
      <c r="N129" s="171"/>
      <c r="O129" s="171"/>
      <c r="P129" s="171"/>
      <c r="Q129" s="171"/>
      <c r="R129" s="171"/>
      <c r="S129" s="171"/>
      <c r="T129" s="172"/>
      <c r="AT129" s="166" t="s">
        <v>170</v>
      </c>
      <c r="AU129" s="166" t="s">
        <v>80</v>
      </c>
      <c r="AV129" s="14" t="s">
        <v>129</v>
      </c>
      <c r="AW129" s="14" t="s">
        <v>30</v>
      </c>
      <c r="AX129" s="14" t="s">
        <v>80</v>
      </c>
      <c r="AY129" s="166" t="s">
        <v>123</v>
      </c>
    </row>
    <row r="130" spans="1:65" s="2" customFormat="1" ht="21.75" customHeight="1">
      <c r="A130" s="31"/>
      <c r="B130" s="140"/>
      <c r="C130" s="141" t="s">
        <v>132</v>
      </c>
      <c r="D130" s="141" t="s">
        <v>124</v>
      </c>
      <c r="E130" s="142" t="s">
        <v>190</v>
      </c>
      <c r="F130" s="143" t="s">
        <v>191</v>
      </c>
      <c r="G130" s="144" t="s">
        <v>127</v>
      </c>
      <c r="H130" s="145">
        <v>70.158000000000001</v>
      </c>
      <c r="I130" s="146"/>
      <c r="J130" s="147">
        <f>ROUND(I130*H130,2)</f>
        <v>0</v>
      </c>
      <c r="K130" s="143" t="s">
        <v>128</v>
      </c>
      <c r="L130" s="32"/>
      <c r="M130" s="148" t="s">
        <v>1</v>
      </c>
      <c r="N130" s="149" t="s">
        <v>38</v>
      </c>
      <c r="O130" s="57"/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2" t="s">
        <v>129</v>
      </c>
      <c r="AT130" s="152" t="s">
        <v>124</v>
      </c>
      <c r="AU130" s="152" t="s">
        <v>80</v>
      </c>
      <c r="AY130" s="16" t="s">
        <v>123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16" t="s">
        <v>80</v>
      </c>
      <c r="BK130" s="153">
        <f>ROUND(I130*H130,2)</f>
        <v>0</v>
      </c>
      <c r="BL130" s="16" t="s">
        <v>129</v>
      </c>
      <c r="BM130" s="152" t="s">
        <v>135</v>
      </c>
    </row>
    <row r="131" spans="1:65" s="2" customFormat="1" ht="24.2" customHeight="1">
      <c r="A131" s="31"/>
      <c r="B131" s="140"/>
      <c r="C131" s="141" t="s">
        <v>129</v>
      </c>
      <c r="D131" s="141" t="s">
        <v>124</v>
      </c>
      <c r="E131" s="142" t="s">
        <v>133</v>
      </c>
      <c r="F131" s="143" t="s">
        <v>134</v>
      </c>
      <c r="G131" s="144" t="s">
        <v>127</v>
      </c>
      <c r="H131" s="145">
        <v>70.158000000000001</v>
      </c>
      <c r="I131" s="146"/>
      <c r="J131" s="147">
        <f>ROUND(I131*H131,2)</f>
        <v>0</v>
      </c>
      <c r="K131" s="143" t="s">
        <v>128</v>
      </c>
      <c r="L131" s="32"/>
      <c r="M131" s="148" t="s">
        <v>1</v>
      </c>
      <c r="N131" s="149" t="s">
        <v>38</v>
      </c>
      <c r="O131" s="57"/>
      <c r="P131" s="150">
        <f>O131*H131</f>
        <v>0</v>
      </c>
      <c r="Q131" s="150">
        <v>0</v>
      </c>
      <c r="R131" s="150">
        <f>Q131*H131</f>
        <v>0</v>
      </c>
      <c r="S131" s="150">
        <v>0</v>
      </c>
      <c r="T131" s="15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2" t="s">
        <v>129</v>
      </c>
      <c r="AT131" s="152" t="s">
        <v>124</v>
      </c>
      <c r="AU131" s="152" t="s">
        <v>80</v>
      </c>
      <c r="AY131" s="16" t="s">
        <v>123</v>
      </c>
      <c r="BE131" s="153">
        <f>IF(N131="základní",J131,0)</f>
        <v>0</v>
      </c>
      <c r="BF131" s="153">
        <f>IF(N131="snížená",J131,0)</f>
        <v>0</v>
      </c>
      <c r="BG131" s="153">
        <f>IF(N131="zákl. přenesená",J131,0)</f>
        <v>0</v>
      </c>
      <c r="BH131" s="153">
        <f>IF(N131="sníž. přenesená",J131,0)</f>
        <v>0</v>
      </c>
      <c r="BI131" s="153">
        <f>IF(N131="nulová",J131,0)</f>
        <v>0</v>
      </c>
      <c r="BJ131" s="16" t="s">
        <v>80</v>
      </c>
      <c r="BK131" s="153">
        <f>ROUND(I131*H131,2)</f>
        <v>0</v>
      </c>
      <c r="BL131" s="16" t="s">
        <v>129</v>
      </c>
      <c r="BM131" s="152" t="s">
        <v>139</v>
      </c>
    </row>
    <row r="132" spans="1:65" s="2" customFormat="1" ht="24.2" customHeight="1">
      <c r="A132" s="31"/>
      <c r="B132" s="140"/>
      <c r="C132" s="141" t="s">
        <v>140</v>
      </c>
      <c r="D132" s="141" t="s">
        <v>124</v>
      </c>
      <c r="E132" s="142" t="s">
        <v>192</v>
      </c>
      <c r="F132" s="143" t="s">
        <v>193</v>
      </c>
      <c r="G132" s="144" t="s">
        <v>127</v>
      </c>
      <c r="H132" s="145">
        <v>26.844999999999999</v>
      </c>
      <c r="I132" s="146"/>
      <c r="J132" s="147">
        <f>ROUND(I132*H132,2)</f>
        <v>0</v>
      </c>
      <c r="K132" s="143" t="s">
        <v>128</v>
      </c>
      <c r="L132" s="32"/>
      <c r="M132" s="148" t="s">
        <v>1</v>
      </c>
      <c r="N132" s="149" t="s">
        <v>38</v>
      </c>
      <c r="O132" s="57"/>
      <c r="P132" s="150">
        <f>O132*H132</f>
        <v>0</v>
      </c>
      <c r="Q132" s="150">
        <v>0</v>
      </c>
      <c r="R132" s="150">
        <f>Q132*H132</f>
        <v>0</v>
      </c>
      <c r="S132" s="150">
        <v>0</v>
      </c>
      <c r="T132" s="15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2" t="s">
        <v>129</v>
      </c>
      <c r="AT132" s="152" t="s">
        <v>124</v>
      </c>
      <c r="AU132" s="152" t="s">
        <v>80</v>
      </c>
      <c r="AY132" s="16" t="s">
        <v>123</v>
      </c>
      <c r="BE132" s="153">
        <f>IF(N132="základní",J132,0)</f>
        <v>0</v>
      </c>
      <c r="BF132" s="153">
        <f>IF(N132="snížená",J132,0)</f>
        <v>0</v>
      </c>
      <c r="BG132" s="153">
        <f>IF(N132="zákl. přenesená",J132,0)</f>
        <v>0</v>
      </c>
      <c r="BH132" s="153">
        <f>IF(N132="sníž. přenesená",J132,0)</f>
        <v>0</v>
      </c>
      <c r="BI132" s="153">
        <f>IF(N132="nulová",J132,0)</f>
        <v>0</v>
      </c>
      <c r="BJ132" s="16" t="s">
        <v>80</v>
      </c>
      <c r="BK132" s="153">
        <f>ROUND(I132*H132,2)</f>
        <v>0</v>
      </c>
      <c r="BL132" s="16" t="s">
        <v>129</v>
      </c>
      <c r="BM132" s="152" t="s">
        <v>144</v>
      </c>
    </row>
    <row r="133" spans="1:65" s="13" customFormat="1">
      <c r="B133" s="156"/>
      <c r="D133" s="157" t="s">
        <v>170</v>
      </c>
      <c r="E133" s="158" t="s">
        <v>1</v>
      </c>
      <c r="F133" s="159" t="s">
        <v>263</v>
      </c>
      <c r="H133" s="160">
        <v>26.844999999999999</v>
      </c>
      <c r="I133" s="161"/>
      <c r="L133" s="156"/>
      <c r="M133" s="162"/>
      <c r="N133" s="163"/>
      <c r="O133" s="163"/>
      <c r="P133" s="163"/>
      <c r="Q133" s="163"/>
      <c r="R133" s="163"/>
      <c r="S133" s="163"/>
      <c r="T133" s="164"/>
      <c r="AT133" s="158" t="s">
        <v>170</v>
      </c>
      <c r="AU133" s="158" t="s">
        <v>80</v>
      </c>
      <c r="AV133" s="13" t="s">
        <v>82</v>
      </c>
      <c r="AW133" s="13" t="s">
        <v>30</v>
      </c>
      <c r="AX133" s="13" t="s">
        <v>73</v>
      </c>
      <c r="AY133" s="158" t="s">
        <v>123</v>
      </c>
    </row>
    <row r="134" spans="1:65" s="14" customFormat="1">
      <c r="B134" s="165"/>
      <c r="D134" s="157" t="s">
        <v>170</v>
      </c>
      <c r="E134" s="166" t="s">
        <v>1</v>
      </c>
      <c r="F134" s="167" t="s">
        <v>172</v>
      </c>
      <c r="H134" s="168">
        <v>26.844999999999999</v>
      </c>
      <c r="I134" s="169"/>
      <c r="L134" s="165"/>
      <c r="M134" s="170"/>
      <c r="N134" s="171"/>
      <c r="O134" s="171"/>
      <c r="P134" s="171"/>
      <c r="Q134" s="171"/>
      <c r="R134" s="171"/>
      <c r="S134" s="171"/>
      <c r="T134" s="172"/>
      <c r="AT134" s="166" t="s">
        <v>170</v>
      </c>
      <c r="AU134" s="166" t="s">
        <v>80</v>
      </c>
      <c r="AV134" s="14" t="s">
        <v>129</v>
      </c>
      <c r="AW134" s="14" t="s">
        <v>30</v>
      </c>
      <c r="AX134" s="14" t="s">
        <v>80</v>
      </c>
      <c r="AY134" s="166" t="s">
        <v>123</v>
      </c>
    </row>
    <row r="135" spans="1:65" s="2" customFormat="1" ht="16.5" customHeight="1">
      <c r="A135" s="31"/>
      <c r="B135" s="140"/>
      <c r="C135" s="141" t="s">
        <v>135</v>
      </c>
      <c r="D135" s="141" t="s">
        <v>124</v>
      </c>
      <c r="E135" s="142" t="s">
        <v>136</v>
      </c>
      <c r="F135" s="143" t="s">
        <v>137</v>
      </c>
      <c r="G135" s="144" t="s">
        <v>138</v>
      </c>
      <c r="H135" s="145">
        <v>3.2</v>
      </c>
      <c r="I135" s="146"/>
      <c r="J135" s="147">
        <f>ROUND(I135*H135,2)</f>
        <v>0</v>
      </c>
      <c r="K135" s="143" t="s">
        <v>128</v>
      </c>
      <c r="L135" s="32"/>
      <c r="M135" s="148" t="s">
        <v>1</v>
      </c>
      <c r="N135" s="149" t="s">
        <v>38</v>
      </c>
      <c r="O135" s="57"/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2" t="s">
        <v>129</v>
      </c>
      <c r="AT135" s="152" t="s">
        <v>124</v>
      </c>
      <c r="AU135" s="152" t="s">
        <v>80</v>
      </c>
      <c r="AY135" s="16" t="s">
        <v>123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6" t="s">
        <v>80</v>
      </c>
      <c r="BK135" s="153">
        <f>ROUND(I135*H135,2)</f>
        <v>0</v>
      </c>
      <c r="BL135" s="16" t="s">
        <v>129</v>
      </c>
      <c r="BM135" s="152" t="s">
        <v>147</v>
      </c>
    </row>
    <row r="136" spans="1:65" s="2" customFormat="1" ht="24.2" customHeight="1">
      <c r="A136" s="31"/>
      <c r="B136" s="140"/>
      <c r="C136" s="141" t="s">
        <v>148</v>
      </c>
      <c r="D136" s="141" t="s">
        <v>124</v>
      </c>
      <c r="E136" s="142" t="s">
        <v>195</v>
      </c>
      <c r="F136" s="143" t="s">
        <v>264</v>
      </c>
      <c r="G136" s="144" t="s">
        <v>138</v>
      </c>
      <c r="H136" s="145">
        <v>1.1000000000000001</v>
      </c>
      <c r="I136" s="146"/>
      <c r="J136" s="147">
        <f>ROUND(I136*H136,2)</f>
        <v>0</v>
      </c>
      <c r="K136" s="143" t="s">
        <v>128</v>
      </c>
      <c r="L136" s="32"/>
      <c r="M136" s="148" t="s">
        <v>1</v>
      </c>
      <c r="N136" s="149" t="s">
        <v>38</v>
      </c>
      <c r="O136" s="57"/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2" t="s">
        <v>129</v>
      </c>
      <c r="AT136" s="152" t="s">
        <v>124</v>
      </c>
      <c r="AU136" s="152" t="s">
        <v>80</v>
      </c>
      <c r="AY136" s="16" t="s">
        <v>123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16" t="s">
        <v>80</v>
      </c>
      <c r="BK136" s="153">
        <f>ROUND(I136*H136,2)</f>
        <v>0</v>
      </c>
      <c r="BL136" s="16" t="s">
        <v>129</v>
      </c>
      <c r="BM136" s="152" t="s">
        <v>152</v>
      </c>
    </row>
    <row r="137" spans="1:65" s="2" customFormat="1" ht="16.5" customHeight="1">
      <c r="A137" s="31"/>
      <c r="B137" s="140"/>
      <c r="C137" s="141" t="s">
        <v>139</v>
      </c>
      <c r="D137" s="141" t="s">
        <v>124</v>
      </c>
      <c r="E137" s="142" t="s">
        <v>197</v>
      </c>
      <c r="F137" s="143" t="s">
        <v>198</v>
      </c>
      <c r="G137" s="144" t="s">
        <v>138</v>
      </c>
      <c r="H137" s="145">
        <v>1.1000000000000001</v>
      </c>
      <c r="I137" s="146"/>
      <c r="J137" s="147">
        <f>ROUND(I137*H137,2)</f>
        <v>0</v>
      </c>
      <c r="K137" s="143" t="s">
        <v>128</v>
      </c>
      <c r="L137" s="32"/>
      <c r="M137" s="148" t="s">
        <v>1</v>
      </c>
      <c r="N137" s="149" t="s">
        <v>38</v>
      </c>
      <c r="O137" s="57"/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2" t="s">
        <v>129</v>
      </c>
      <c r="AT137" s="152" t="s">
        <v>124</v>
      </c>
      <c r="AU137" s="152" t="s">
        <v>80</v>
      </c>
      <c r="AY137" s="16" t="s">
        <v>123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6" t="s">
        <v>80</v>
      </c>
      <c r="BK137" s="153">
        <f>ROUND(I137*H137,2)</f>
        <v>0</v>
      </c>
      <c r="BL137" s="16" t="s">
        <v>129</v>
      </c>
      <c r="BM137" s="152" t="s">
        <v>155</v>
      </c>
    </row>
    <row r="138" spans="1:65" s="2" customFormat="1" ht="21.75" customHeight="1">
      <c r="A138" s="31"/>
      <c r="B138" s="140"/>
      <c r="C138" s="141" t="s">
        <v>156</v>
      </c>
      <c r="D138" s="141" t="s">
        <v>124</v>
      </c>
      <c r="E138" s="142" t="s">
        <v>199</v>
      </c>
      <c r="F138" s="143" t="s">
        <v>200</v>
      </c>
      <c r="G138" s="144" t="s">
        <v>138</v>
      </c>
      <c r="H138" s="145">
        <v>1.1000000000000001</v>
      </c>
      <c r="I138" s="146"/>
      <c r="J138" s="147">
        <f>ROUND(I138*H138,2)</f>
        <v>0</v>
      </c>
      <c r="K138" s="143" t="s">
        <v>128</v>
      </c>
      <c r="L138" s="32"/>
      <c r="M138" s="148" t="s">
        <v>1</v>
      </c>
      <c r="N138" s="149" t="s">
        <v>38</v>
      </c>
      <c r="O138" s="57"/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2" t="s">
        <v>129</v>
      </c>
      <c r="AT138" s="152" t="s">
        <v>124</v>
      </c>
      <c r="AU138" s="152" t="s">
        <v>80</v>
      </c>
      <c r="AY138" s="16" t="s">
        <v>123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6" t="s">
        <v>80</v>
      </c>
      <c r="BK138" s="153">
        <f>ROUND(I138*H138,2)</f>
        <v>0</v>
      </c>
      <c r="BL138" s="16" t="s">
        <v>129</v>
      </c>
      <c r="BM138" s="152" t="s">
        <v>159</v>
      </c>
    </row>
    <row r="139" spans="1:65" s="2" customFormat="1" ht="24.2" customHeight="1">
      <c r="A139" s="31"/>
      <c r="B139" s="140"/>
      <c r="C139" s="141" t="s">
        <v>144</v>
      </c>
      <c r="D139" s="141" t="s">
        <v>124</v>
      </c>
      <c r="E139" s="142" t="s">
        <v>201</v>
      </c>
      <c r="F139" s="143" t="s">
        <v>202</v>
      </c>
      <c r="G139" s="144" t="s">
        <v>138</v>
      </c>
      <c r="H139" s="145">
        <v>27.5</v>
      </c>
      <c r="I139" s="146"/>
      <c r="J139" s="147">
        <f>ROUND(I139*H139,2)</f>
        <v>0</v>
      </c>
      <c r="K139" s="143" t="s">
        <v>128</v>
      </c>
      <c r="L139" s="32"/>
      <c r="M139" s="148" t="s">
        <v>1</v>
      </c>
      <c r="N139" s="149" t="s">
        <v>38</v>
      </c>
      <c r="O139" s="57"/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2" t="s">
        <v>129</v>
      </c>
      <c r="AT139" s="152" t="s">
        <v>124</v>
      </c>
      <c r="AU139" s="152" t="s">
        <v>80</v>
      </c>
      <c r="AY139" s="16" t="s">
        <v>123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6" t="s">
        <v>80</v>
      </c>
      <c r="BK139" s="153">
        <f>ROUND(I139*H139,2)</f>
        <v>0</v>
      </c>
      <c r="BL139" s="16" t="s">
        <v>129</v>
      </c>
      <c r="BM139" s="152" t="s">
        <v>162</v>
      </c>
    </row>
    <row r="140" spans="1:65" s="13" customFormat="1">
      <c r="B140" s="156"/>
      <c r="D140" s="157" t="s">
        <v>170</v>
      </c>
      <c r="E140" s="158" t="s">
        <v>1</v>
      </c>
      <c r="F140" s="159" t="s">
        <v>265</v>
      </c>
      <c r="H140" s="160">
        <v>27.5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170</v>
      </c>
      <c r="AU140" s="158" t="s">
        <v>80</v>
      </c>
      <c r="AV140" s="13" t="s">
        <v>82</v>
      </c>
      <c r="AW140" s="13" t="s">
        <v>30</v>
      </c>
      <c r="AX140" s="13" t="s">
        <v>73</v>
      </c>
      <c r="AY140" s="158" t="s">
        <v>123</v>
      </c>
    </row>
    <row r="141" spans="1:65" s="14" customFormat="1">
      <c r="B141" s="165"/>
      <c r="D141" s="157" t="s">
        <v>170</v>
      </c>
      <c r="E141" s="166" t="s">
        <v>1</v>
      </c>
      <c r="F141" s="167" t="s">
        <v>172</v>
      </c>
      <c r="H141" s="168">
        <v>27.5</v>
      </c>
      <c r="I141" s="169"/>
      <c r="L141" s="165"/>
      <c r="M141" s="170"/>
      <c r="N141" s="171"/>
      <c r="O141" s="171"/>
      <c r="P141" s="171"/>
      <c r="Q141" s="171"/>
      <c r="R141" s="171"/>
      <c r="S141" s="171"/>
      <c r="T141" s="172"/>
      <c r="AT141" s="166" t="s">
        <v>170</v>
      </c>
      <c r="AU141" s="166" t="s">
        <v>80</v>
      </c>
      <c r="AV141" s="14" t="s">
        <v>129</v>
      </c>
      <c r="AW141" s="14" t="s">
        <v>30</v>
      </c>
      <c r="AX141" s="14" t="s">
        <v>80</v>
      </c>
      <c r="AY141" s="166" t="s">
        <v>123</v>
      </c>
    </row>
    <row r="142" spans="1:65" s="2" customFormat="1" ht="16.5" customHeight="1">
      <c r="A142" s="31"/>
      <c r="B142" s="140"/>
      <c r="C142" s="141" t="s">
        <v>167</v>
      </c>
      <c r="D142" s="141" t="s">
        <v>124</v>
      </c>
      <c r="E142" s="142" t="s">
        <v>204</v>
      </c>
      <c r="F142" s="143" t="s">
        <v>205</v>
      </c>
      <c r="G142" s="144" t="s">
        <v>138</v>
      </c>
      <c r="H142" s="145">
        <v>1.1000000000000001</v>
      </c>
      <c r="I142" s="146"/>
      <c r="J142" s="147">
        <f t="shared" ref="J142:J148" si="0">ROUND(I142*H142,2)</f>
        <v>0</v>
      </c>
      <c r="K142" s="143" t="s">
        <v>128</v>
      </c>
      <c r="L142" s="32"/>
      <c r="M142" s="148" t="s">
        <v>1</v>
      </c>
      <c r="N142" s="149" t="s">
        <v>38</v>
      </c>
      <c r="O142" s="57"/>
      <c r="P142" s="150">
        <f t="shared" ref="P142:P148" si="1">O142*H142</f>
        <v>0</v>
      </c>
      <c r="Q142" s="150">
        <v>0</v>
      </c>
      <c r="R142" s="150">
        <f t="shared" ref="R142:R148" si="2">Q142*H142</f>
        <v>0</v>
      </c>
      <c r="S142" s="150">
        <v>0</v>
      </c>
      <c r="T142" s="151">
        <f t="shared" ref="T142:T148" si="3"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2" t="s">
        <v>129</v>
      </c>
      <c r="AT142" s="152" t="s">
        <v>124</v>
      </c>
      <c r="AU142" s="152" t="s">
        <v>80</v>
      </c>
      <c r="AY142" s="16" t="s">
        <v>123</v>
      </c>
      <c r="BE142" s="153">
        <f t="shared" ref="BE142:BE148" si="4">IF(N142="základní",J142,0)</f>
        <v>0</v>
      </c>
      <c r="BF142" s="153">
        <f t="shared" ref="BF142:BF148" si="5">IF(N142="snížená",J142,0)</f>
        <v>0</v>
      </c>
      <c r="BG142" s="153">
        <f t="shared" ref="BG142:BG148" si="6">IF(N142="zákl. přenesená",J142,0)</f>
        <v>0</v>
      </c>
      <c r="BH142" s="153">
        <f t="shared" ref="BH142:BH148" si="7">IF(N142="sníž. přenesená",J142,0)</f>
        <v>0</v>
      </c>
      <c r="BI142" s="153">
        <f t="shared" ref="BI142:BI148" si="8">IF(N142="nulová",J142,0)</f>
        <v>0</v>
      </c>
      <c r="BJ142" s="16" t="s">
        <v>80</v>
      </c>
      <c r="BK142" s="153">
        <f t="shared" ref="BK142:BK148" si="9">ROUND(I142*H142,2)</f>
        <v>0</v>
      </c>
      <c r="BL142" s="16" t="s">
        <v>129</v>
      </c>
      <c r="BM142" s="152" t="s">
        <v>169</v>
      </c>
    </row>
    <row r="143" spans="1:65" s="2" customFormat="1" ht="16.5" customHeight="1">
      <c r="A143" s="31"/>
      <c r="B143" s="140"/>
      <c r="C143" s="141" t="s">
        <v>147</v>
      </c>
      <c r="D143" s="141" t="s">
        <v>124</v>
      </c>
      <c r="E143" s="142" t="s">
        <v>153</v>
      </c>
      <c r="F143" s="143" t="s">
        <v>206</v>
      </c>
      <c r="G143" s="144" t="s">
        <v>151</v>
      </c>
      <c r="H143" s="145">
        <v>1</v>
      </c>
      <c r="I143" s="146"/>
      <c r="J143" s="147">
        <f t="shared" si="0"/>
        <v>0</v>
      </c>
      <c r="K143" s="143" t="s">
        <v>128</v>
      </c>
      <c r="L143" s="32"/>
      <c r="M143" s="148" t="s">
        <v>1</v>
      </c>
      <c r="N143" s="149" t="s">
        <v>38</v>
      </c>
      <c r="O143" s="57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2" t="s">
        <v>129</v>
      </c>
      <c r="AT143" s="152" t="s">
        <v>124</v>
      </c>
      <c r="AU143" s="152" t="s">
        <v>80</v>
      </c>
      <c r="AY143" s="16" t="s">
        <v>123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6" t="s">
        <v>80</v>
      </c>
      <c r="BK143" s="153">
        <f t="shared" si="9"/>
        <v>0</v>
      </c>
      <c r="BL143" s="16" t="s">
        <v>129</v>
      </c>
      <c r="BM143" s="152" t="s">
        <v>177</v>
      </c>
    </row>
    <row r="144" spans="1:65" s="2" customFormat="1" ht="16.5" customHeight="1">
      <c r="A144" s="31"/>
      <c r="B144" s="140"/>
      <c r="C144" s="141" t="s">
        <v>180</v>
      </c>
      <c r="D144" s="141" t="s">
        <v>124</v>
      </c>
      <c r="E144" s="142" t="s">
        <v>141</v>
      </c>
      <c r="F144" s="143" t="s">
        <v>142</v>
      </c>
      <c r="G144" s="144" t="s">
        <v>143</v>
      </c>
      <c r="H144" s="145">
        <v>1</v>
      </c>
      <c r="I144" s="146"/>
      <c r="J144" s="147">
        <f t="shared" si="0"/>
        <v>0</v>
      </c>
      <c r="K144" s="143" t="s">
        <v>128</v>
      </c>
      <c r="L144" s="32"/>
      <c r="M144" s="148" t="s">
        <v>1</v>
      </c>
      <c r="N144" s="149" t="s">
        <v>38</v>
      </c>
      <c r="O144" s="57"/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2" t="s">
        <v>129</v>
      </c>
      <c r="AT144" s="152" t="s">
        <v>124</v>
      </c>
      <c r="AU144" s="152" t="s">
        <v>80</v>
      </c>
      <c r="AY144" s="16" t="s">
        <v>123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6" t="s">
        <v>80</v>
      </c>
      <c r="BK144" s="153">
        <f t="shared" si="9"/>
        <v>0</v>
      </c>
      <c r="BL144" s="16" t="s">
        <v>129</v>
      </c>
      <c r="BM144" s="152" t="s">
        <v>183</v>
      </c>
    </row>
    <row r="145" spans="1:65" s="2" customFormat="1" ht="24.2" customHeight="1">
      <c r="A145" s="31"/>
      <c r="B145" s="140"/>
      <c r="C145" s="141" t="s">
        <v>152</v>
      </c>
      <c r="D145" s="141" t="s">
        <v>124</v>
      </c>
      <c r="E145" s="142" t="s">
        <v>266</v>
      </c>
      <c r="F145" s="143" t="s">
        <v>267</v>
      </c>
      <c r="G145" s="144" t="s">
        <v>127</v>
      </c>
      <c r="H145" s="145">
        <v>26.844999999999999</v>
      </c>
      <c r="I145" s="146"/>
      <c r="J145" s="147">
        <f t="shared" si="0"/>
        <v>0</v>
      </c>
      <c r="K145" s="143" t="s">
        <v>128</v>
      </c>
      <c r="L145" s="32"/>
      <c r="M145" s="148" t="s">
        <v>1</v>
      </c>
      <c r="N145" s="149" t="s">
        <v>38</v>
      </c>
      <c r="O145" s="57"/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2" t="s">
        <v>129</v>
      </c>
      <c r="AT145" s="152" t="s">
        <v>124</v>
      </c>
      <c r="AU145" s="152" t="s">
        <v>80</v>
      </c>
      <c r="AY145" s="16" t="s">
        <v>123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6" t="s">
        <v>80</v>
      </c>
      <c r="BK145" s="153">
        <f t="shared" si="9"/>
        <v>0</v>
      </c>
      <c r="BL145" s="16" t="s">
        <v>129</v>
      </c>
      <c r="BM145" s="152" t="s">
        <v>207</v>
      </c>
    </row>
    <row r="146" spans="1:65" s="2" customFormat="1" ht="16.5" customHeight="1">
      <c r="A146" s="31"/>
      <c r="B146" s="140"/>
      <c r="C146" s="141" t="s">
        <v>8</v>
      </c>
      <c r="D146" s="141" t="s">
        <v>124</v>
      </c>
      <c r="E146" s="142" t="s">
        <v>268</v>
      </c>
      <c r="F146" s="143" t="s">
        <v>269</v>
      </c>
      <c r="G146" s="144" t="s">
        <v>127</v>
      </c>
      <c r="H146" s="145">
        <v>26.844999999999999</v>
      </c>
      <c r="I146" s="146"/>
      <c r="J146" s="147">
        <f t="shared" si="0"/>
        <v>0</v>
      </c>
      <c r="K146" s="143" t="s">
        <v>128</v>
      </c>
      <c r="L146" s="32"/>
      <c r="M146" s="148" t="s">
        <v>1</v>
      </c>
      <c r="N146" s="149" t="s">
        <v>38</v>
      </c>
      <c r="O146" s="57"/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2" t="s">
        <v>129</v>
      </c>
      <c r="AT146" s="152" t="s">
        <v>124</v>
      </c>
      <c r="AU146" s="152" t="s">
        <v>80</v>
      </c>
      <c r="AY146" s="16" t="s">
        <v>123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6" t="s">
        <v>80</v>
      </c>
      <c r="BK146" s="153">
        <f t="shared" si="9"/>
        <v>0</v>
      </c>
      <c r="BL146" s="16" t="s">
        <v>129</v>
      </c>
      <c r="BM146" s="152" t="s">
        <v>254</v>
      </c>
    </row>
    <row r="147" spans="1:65" s="2" customFormat="1" ht="16.5" customHeight="1">
      <c r="A147" s="31"/>
      <c r="B147" s="140"/>
      <c r="C147" s="141" t="s">
        <v>155</v>
      </c>
      <c r="D147" s="141" t="s">
        <v>124</v>
      </c>
      <c r="E147" s="142" t="s">
        <v>270</v>
      </c>
      <c r="F147" s="143" t="s">
        <v>271</v>
      </c>
      <c r="G147" s="144" t="s">
        <v>127</v>
      </c>
      <c r="H147" s="145">
        <v>26.844999999999999</v>
      </c>
      <c r="I147" s="146"/>
      <c r="J147" s="147">
        <f t="shared" si="0"/>
        <v>0</v>
      </c>
      <c r="K147" s="143" t="s">
        <v>128</v>
      </c>
      <c r="L147" s="32"/>
      <c r="M147" s="148" t="s">
        <v>1</v>
      </c>
      <c r="N147" s="149" t="s">
        <v>38</v>
      </c>
      <c r="O147" s="57"/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2" t="s">
        <v>129</v>
      </c>
      <c r="AT147" s="152" t="s">
        <v>124</v>
      </c>
      <c r="AU147" s="152" t="s">
        <v>80</v>
      </c>
      <c r="AY147" s="16" t="s">
        <v>123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6" t="s">
        <v>80</v>
      </c>
      <c r="BK147" s="153">
        <f t="shared" si="9"/>
        <v>0</v>
      </c>
      <c r="BL147" s="16" t="s">
        <v>129</v>
      </c>
      <c r="BM147" s="152" t="s">
        <v>213</v>
      </c>
    </row>
    <row r="148" spans="1:65" s="2" customFormat="1" ht="16.5" customHeight="1">
      <c r="A148" s="31"/>
      <c r="B148" s="140"/>
      <c r="C148" s="141" t="s">
        <v>214</v>
      </c>
      <c r="D148" s="141" t="s">
        <v>124</v>
      </c>
      <c r="E148" s="142" t="s">
        <v>272</v>
      </c>
      <c r="F148" s="143" t="s">
        <v>273</v>
      </c>
      <c r="G148" s="144" t="s">
        <v>127</v>
      </c>
      <c r="H148" s="145">
        <v>29.53</v>
      </c>
      <c r="I148" s="146"/>
      <c r="J148" s="147">
        <f t="shared" si="0"/>
        <v>0</v>
      </c>
      <c r="K148" s="143" t="s">
        <v>128</v>
      </c>
      <c r="L148" s="32"/>
      <c r="M148" s="148" t="s">
        <v>1</v>
      </c>
      <c r="N148" s="149" t="s">
        <v>38</v>
      </c>
      <c r="O148" s="57"/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2" t="s">
        <v>129</v>
      </c>
      <c r="AT148" s="152" t="s">
        <v>124</v>
      </c>
      <c r="AU148" s="152" t="s">
        <v>80</v>
      </c>
      <c r="AY148" s="16" t="s">
        <v>123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6" t="s">
        <v>80</v>
      </c>
      <c r="BK148" s="153">
        <f t="shared" si="9"/>
        <v>0</v>
      </c>
      <c r="BL148" s="16" t="s">
        <v>129</v>
      </c>
      <c r="BM148" s="152" t="s">
        <v>274</v>
      </c>
    </row>
    <row r="149" spans="1:65" s="13" customFormat="1">
      <c r="B149" s="156"/>
      <c r="D149" s="157" t="s">
        <v>170</v>
      </c>
      <c r="E149" s="158" t="s">
        <v>1</v>
      </c>
      <c r="F149" s="159" t="s">
        <v>275</v>
      </c>
      <c r="H149" s="160">
        <v>29.53</v>
      </c>
      <c r="I149" s="161"/>
      <c r="L149" s="156"/>
      <c r="M149" s="162"/>
      <c r="N149" s="163"/>
      <c r="O149" s="163"/>
      <c r="P149" s="163"/>
      <c r="Q149" s="163"/>
      <c r="R149" s="163"/>
      <c r="S149" s="163"/>
      <c r="T149" s="164"/>
      <c r="AT149" s="158" t="s">
        <v>170</v>
      </c>
      <c r="AU149" s="158" t="s">
        <v>80</v>
      </c>
      <c r="AV149" s="13" t="s">
        <v>82</v>
      </c>
      <c r="AW149" s="13" t="s">
        <v>30</v>
      </c>
      <c r="AX149" s="13" t="s">
        <v>73</v>
      </c>
      <c r="AY149" s="158" t="s">
        <v>123</v>
      </c>
    </row>
    <row r="150" spans="1:65" s="14" customFormat="1">
      <c r="B150" s="165"/>
      <c r="D150" s="157" t="s">
        <v>170</v>
      </c>
      <c r="E150" s="166" t="s">
        <v>1</v>
      </c>
      <c r="F150" s="167" t="s">
        <v>172</v>
      </c>
      <c r="H150" s="168">
        <v>29.53</v>
      </c>
      <c r="I150" s="169"/>
      <c r="L150" s="165"/>
      <c r="M150" s="170"/>
      <c r="N150" s="171"/>
      <c r="O150" s="171"/>
      <c r="P150" s="171"/>
      <c r="Q150" s="171"/>
      <c r="R150" s="171"/>
      <c r="S150" s="171"/>
      <c r="T150" s="172"/>
      <c r="AT150" s="166" t="s">
        <v>170</v>
      </c>
      <c r="AU150" s="166" t="s">
        <v>80</v>
      </c>
      <c r="AV150" s="14" t="s">
        <v>129</v>
      </c>
      <c r="AW150" s="14" t="s">
        <v>30</v>
      </c>
      <c r="AX150" s="14" t="s">
        <v>80</v>
      </c>
      <c r="AY150" s="166" t="s">
        <v>123</v>
      </c>
    </row>
    <row r="151" spans="1:65" s="2" customFormat="1" ht="16.5" customHeight="1">
      <c r="A151" s="31"/>
      <c r="B151" s="140"/>
      <c r="C151" s="141" t="s">
        <v>159</v>
      </c>
      <c r="D151" s="141" t="s">
        <v>124</v>
      </c>
      <c r="E151" s="142" t="s">
        <v>276</v>
      </c>
      <c r="F151" s="143" t="s">
        <v>277</v>
      </c>
      <c r="G151" s="144" t="s">
        <v>278</v>
      </c>
      <c r="H151" s="145">
        <v>21</v>
      </c>
      <c r="I151" s="146"/>
      <c r="J151" s="147">
        <f t="shared" ref="J151:J166" si="10">ROUND(I151*H151,2)</f>
        <v>0</v>
      </c>
      <c r="K151" s="143" t="s">
        <v>128</v>
      </c>
      <c r="L151" s="32"/>
      <c r="M151" s="148" t="s">
        <v>1</v>
      </c>
      <c r="N151" s="149" t="s">
        <v>38</v>
      </c>
      <c r="O151" s="57"/>
      <c r="P151" s="150">
        <f t="shared" ref="P151:P166" si="11">O151*H151</f>
        <v>0</v>
      </c>
      <c r="Q151" s="150">
        <v>0</v>
      </c>
      <c r="R151" s="150">
        <f t="shared" ref="R151:R166" si="12">Q151*H151</f>
        <v>0</v>
      </c>
      <c r="S151" s="150">
        <v>0</v>
      </c>
      <c r="T151" s="151">
        <f t="shared" ref="T151:T166" si="13"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2" t="s">
        <v>129</v>
      </c>
      <c r="AT151" s="152" t="s">
        <v>124</v>
      </c>
      <c r="AU151" s="152" t="s">
        <v>80</v>
      </c>
      <c r="AY151" s="16" t="s">
        <v>123</v>
      </c>
      <c r="BE151" s="153">
        <f t="shared" ref="BE151:BE166" si="14">IF(N151="základní",J151,0)</f>
        <v>0</v>
      </c>
      <c r="BF151" s="153">
        <f t="shared" ref="BF151:BF166" si="15">IF(N151="snížená",J151,0)</f>
        <v>0</v>
      </c>
      <c r="BG151" s="153">
        <f t="shared" ref="BG151:BG166" si="16">IF(N151="zákl. přenesená",J151,0)</f>
        <v>0</v>
      </c>
      <c r="BH151" s="153">
        <f t="shared" ref="BH151:BH166" si="17">IF(N151="sníž. přenesená",J151,0)</f>
        <v>0</v>
      </c>
      <c r="BI151" s="153">
        <f t="shared" ref="BI151:BI166" si="18">IF(N151="nulová",J151,0)</f>
        <v>0</v>
      </c>
      <c r="BJ151" s="16" t="s">
        <v>80</v>
      </c>
      <c r="BK151" s="153">
        <f t="shared" ref="BK151:BK166" si="19">ROUND(I151*H151,2)</f>
        <v>0</v>
      </c>
      <c r="BL151" s="16" t="s">
        <v>129</v>
      </c>
      <c r="BM151" s="152" t="s">
        <v>220</v>
      </c>
    </row>
    <row r="152" spans="1:65" s="2" customFormat="1" ht="16.5" customHeight="1">
      <c r="A152" s="31"/>
      <c r="B152" s="140"/>
      <c r="C152" s="141" t="s">
        <v>221</v>
      </c>
      <c r="D152" s="141" t="s">
        <v>124</v>
      </c>
      <c r="E152" s="142" t="s">
        <v>279</v>
      </c>
      <c r="F152" s="143" t="s">
        <v>280</v>
      </c>
      <c r="G152" s="144" t="s">
        <v>281</v>
      </c>
      <c r="H152" s="145">
        <v>21</v>
      </c>
      <c r="I152" s="146"/>
      <c r="J152" s="147">
        <f t="shared" si="10"/>
        <v>0</v>
      </c>
      <c r="K152" s="143" t="s">
        <v>128</v>
      </c>
      <c r="L152" s="32"/>
      <c r="M152" s="148" t="s">
        <v>1</v>
      </c>
      <c r="N152" s="149" t="s">
        <v>38</v>
      </c>
      <c r="O152" s="57"/>
      <c r="P152" s="150">
        <f t="shared" si="11"/>
        <v>0</v>
      </c>
      <c r="Q152" s="150">
        <v>0</v>
      </c>
      <c r="R152" s="150">
        <f t="shared" si="12"/>
        <v>0</v>
      </c>
      <c r="S152" s="150">
        <v>0</v>
      </c>
      <c r="T152" s="151">
        <f t="shared" si="1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2" t="s">
        <v>129</v>
      </c>
      <c r="AT152" s="152" t="s">
        <v>124</v>
      </c>
      <c r="AU152" s="152" t="s">
        <v>80</v>
      </c>
      <c r="AY152" s="16" t="s">
        <v>123</v>
      </c>
      <c r="BE152" s="153">
        <f t="shared" si="14"/>
        <v>0</v>
      </c>
      <c r="BF152" s="153">
        <f t="shared" si="15"/>
        <v>0</v>
      </c>
      <c r="BG152" s="153">
        <f t="shared" si="16"/>
        <v>0</v>
      </c>
      <c r="BH152" s="153">
        <f t="shared" si="17"/>
        <v>0</v>
      </c>
      <c r="BI152" s="153">
        <f t="shared" si="18"/>
        <v>0</v>
      </c>
      <c r="BJ152" s="16" t="s">
        <v>80</v>
      </c>
      <c r="BK152" s="153">
        <f t="shared" si="19"/>
        <v>0</v>
      </c>
      <c r="BL152" s="16" t="s">
        <v>129</v>
      </c>
      <c r="BM152" s="152" t="s">
        <v>224</v>
      </c>
    </row>
    <row r="153" spans="1:65" s="2" customFormat="1" ht="24.2" customHeight="1">
      <c r="A153" s="31"/>
      <c r="B153" s="140"/>
      <c r="C153" s="141" t="s">
        <v>162</v>
      </c>
      <c r="D153" s="141" t="s">
        <v>124</v>
      </c>
      <c r="E153" s="142" t="s">
        <v>145</v>
      </c>
      <c r="F153" s="143" t="s">
        <v>146</v>
      </c>
      <c r="G153" s="144" t="s">
        <v>127</v>
      </c>
      <c r="H153" s="145">
        <v>97.003</v>
      </c>
      <c r="I153" s="146"/>
      <c r="J153" s="147">
        <f t="shared" si="10"/>
        <v>0</v>
      </c>
      <c r="K153" s="143" t="s">
        <v>128</v>
      </c>
      <c r="L153" s="32"/>
      <c r="M153" s="148" t="s">
        <v>1</v>
      </c>
      <c r="N153" s="149" t="s">
        <v>38</v>
      </c>
      <c r="O153" s="57"/>
      <c r="P153" s="150">
        <f t="shared" si="11"/>
        <v>0</v>
      </c>
      <c r="Q153" s="150">
        <v>0</v>
      </c>
      <c r="R153" s="150">
        <f t="shared" si="12"/>
        <v>0</v>
      </c>
      <c r="S153" s="150">
        <v>0</v>
      </c>
      <c r="T153" s="151">
        <f t="shared" si="1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2" t="s">
        <v>129</v>
      </c>
      <c r="AT153" s="152" t="s">
        <v>124</v>
      </c>
      <c r="AU153" s="152" t="s">
        <v>80</v>
      </c>
      <c r="AY153" s="16" t="s">
        <v>123</v>
      </c>
      <c r="BE153" s="153">
        <f t="shared" si="14"/>
        <v>0</v>
      </c>
      <c r="BF153" s="153">
        <f t="shared" si="15"/>
        <v>0</v>
      </c>
      <c r="BG153" s="153">
        <f t="shared" si="16"/>
        <v>0</v>
      </c>
      <c r="BH153" s="153">
        <f t="shared" si="17"/>
        <v>0</v>
      </c>
      <c r="BI153" s="153">
        <f t="shared" si="18"/>
        <v>0</v>
      </c>
      <c r="BJ153" s="16" t="s">
        <v>80</v>
      </c>
      <c r="BK153" s="153">
        <f t="shared" si="19"/>
        <v>0</v>
      </c>
      <c r="BL153" s="16" t="s">
        <v>129</v>
      </c>
      <c r="BM153" s="152" t="s">
        <v>227</v>
      </c>
    </row>
    <row r="154" spans="1:65" s="2" customFormat="1" ht="16.5" customHeight="1">
      <c r="A154" s="31"/>
      <c r="B154" s="140"/>
      <c r="C154" s="141" t="s">
        <v>7</v>
      </c>
      <c r="D154" s="141" t="s">
        <v>124</v>
      </c>
      <c r="E154" s="142" t="s">
        <v>282</v>
      </c>
      <c r="F154" s="143" t="s">
        <v>283</v>
      </c>
      <c r="G154" s="144" t="s">
        <v>281</v>
      </c>
      <c r="H154" s="145">
        <v>1</v>
      </c>
      <c r="I154" s="146"/>
      <c r="J154" s="147">
        <f t="shared" si="10"/>
        <v>0</v>
      </c>
      <c r="K154" s="143" t="s">
        <v>128</v>
      </c>
      <c r="L154" s="32"/>
      <c r="M154" s="148" t="s">
        <v>1</v>
      </c>
      <c r="N154" s="149" t="s">
        <v>38</v>
      </c>
      <c r="O154" s="57"/>
      <c r="P154" s="150">
        <f t="shared" si="11"/>
        <v>0</v>
      </c>
      <c r="Q154" s="150">
        <v>0</v>
      </c>
      <c r="R154" s="150">
        <f t="shared" si="12"/>
        <v>0</v>
      </c>
      <c r="S154" s="150">
        <v>0</v>
      </c>
      <c r="T154" s="151">
        <f t="shared" si="1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2" t="s">
        <v>129</v>
      </c>
      <c r="AT154" s="152" t="s">
        <v>124</v>
      </c>
      <c r="AU154" s="152" t="s">
        <v>80</v>
      </c>
      <c r="AY154" s="16" t="s">
        <v>123</v>
      </c>
      <c r="BE154" s="153">
        <f t="shared" si="14"/>
        <v>0</v>
      </c>
      <c r="BF154" s="153">
        <f t="shared" si="15"/>
        <v>0</v>
      </c>
      <c r="BG154" s="153">
        <f t="shared" si="16"/>
        <v>0</v>
      </c>
      <c r="BH154" s="153">
        <f t="shared" si="17"/>
        <v>0</v>
      </c>
      <c r="BI154" s="153">
        <f t="shared" si="18"/>
        <v>0</v>
      </c>
      <c r="BJ154" s="16" t="s">
        <v>80</v>
      </c>
      <c r="BK154" s="153">
        <f t="shared" si="19"/>
        <v>0</v>
      </c>
      <c r="BL154" s="16" t="s">
        <v>129</v>
      </c>
      <c r="BM154" s="152" t="s">
        <v>230</v>
      </c>
    </row>
    <row r="155" spans="1:65" s="2" customFormat="1" ht="16.5" customHeight="1">
      <c r="A155" s="31"/>
      <c r="B155" s="140"/>
      <c r="C155" s="141" t="s">
        <v>169</v>
      </c>
      <c r="D155" s="141" t="s">
        <v>124</v>
      </c>
      <c r="E155" s="142" t="s">
        <v>284</v>
      </c>
      <c r="F155" s="143" t="s">
        <v>285</v>
      </c>
      <c r="G155" s="144" t="s">
        <v>281</v>
      </c>
      <c r="H155" s="145">
        <v>1</v>
      </c>
      <c r="I155" s="146"/>
      <c r="J155" s="147">
        <f t="shared" si="10"/>
        <v>0</v>
      </c>
      <c r="K155" s="143" t="s">
        <v>128</v>
      </c>
      <c r="L155" s="32"/>
      <c r="M155" s="148" t="s">
        <v>1</v>
      </c>
      <c r="N155" s="149" t="s">
        <v>38</v>
      </c>
      <c r="O155" s="57"/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2" t="s">
        <v>129</v>
      </c>
      <c r="AT155" s="152" t="s">
        <v>124</v>
      </c>
      <c r="AU155" s="152" t="s">
        <v>80</v>
      </c>
      <c r="AY155" s="16" t="s">
        <v>123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6" t="s">
        <v>80</v>
      </c>
      <c r="BK155" s="153">
        <f t="shared" si="19"/>
        <v>0</v>
      </c>
      <c r="BL155" s="16" t="s">
        <v>129</v>
      </c>
      <c r="BM155" s="152" t="s">
        <v>233</v>
      </c>
    </row>
    <row r="156" spans="1:65" s="2" customFormat="1" ht="16.5" customHeight="1">
      <c r="A156" s="31"/>
      <c r="B156" s="140"/>
      <c r="C156" s="141" t="s">
        <v>234</v>
      </c>
      <c r="D156" s="141" t="s">
        <v>124</v>
      </c>
      <c r="E156" s="142" t="s">
        <v>286</v>
      </c>
      <c r="F156" s="143" t="s">
        <v>287</v>
      </c>
      <c r="G156" s="144" t="s">
        <v>281</v>
      </c>
      <c r="H156" s="145">
        <v>1</v>
      </c>
      <c r="I156" s="146"/>
      <c r="J156" s="147">
        <f t="shared" si="10"/>
        <v>0</v>
      </c>
      <c r="K156" s="143" t="s">
        <v>128</v>
      </c>
      <c r="L156" s="32"/>
      <c r="M156" s="148" t="s">
        <v>1</v>
      </c>
      <c r="N156" s="149" t="s">
        <v>38</v>
      </c>
      <c r="O156" s="57"/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2" t="s">
        <v>129</v>
      </c>
      <c r="AT156" s="152" t="s">
        <v>124</v>
      </c>
      <c r="AU156" s="152" t="s">
        <v>80</v>
      </c>
      <c r="AY156" s="16" t="s">
        <v>123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6" t="s">
        <v>80</v>
      </c>
      <c r="BK156" s="153">
        <f t="shared" si="19"/>
        <v>0</v>
      </c>
      <c r="BL156" s="16" t="s">
        <v>129</v>
      </c>
      <c r="BM156" s="152" t="s">
        <v>237</v>
      </c>
    </row>
    <row r="157" spans="1:65" s="2" customFormat="1" ht="16.5" customHeight="1">
      <c r="A157" s="31"/>
      <c r="B157" s="140"/>
      <c r="C157" s="141" t="s">
        <v>177</v>
      </c>
      <c r="D157" s="141" t="s">
        <v>124</v>
      </c>
      <c r="E157" s="142" t="s">
        <v>288</v>
      </c>
      <c r="F157" s="143" t="s">
        <v>289</v>
      </c>
      <c r="G157" s="144" t="s">
        <v>281</v>
      </c>
      <c r="H157" s="145">
        <v>1</v>
      </c>
      <c r="I157" s="146"/>
      <c r="J157" s="147">
        <f t="shared" si="10"/>
        <v>0</v>
      </c>
      <c r="K157" s="143" t="s">
        <v>128</v>
      </c>
      <c r="L157" s="32"/>
      <c r="M157" s="148" t="s">
        <v>1</v>
      </c>
      <c r="N157" s="149" t="s">
        <v>38</v>
      </c>
      <c r="O157" s="57"/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2" t="s">
        <v>129</v>
      </c>
      <c r="AT157" s="152" t="s">
        <v>124</v>
      </c>
      <c r="AU157" s="152" t="s">
        <v>80</v>
      </c>
      <c r="AY157" s="16" t="s">
        <v>123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6" t="s">
        <v>80</v>
      </c>
      <c r="BK157" s="153">
        <f t="shared" si="19"/>
        <v>0</v>
      </c>
      <c r="BL157" s="16" t="s">
        <v>129</v>
      </c>
      <c r="BM157" s="152" t="s">
        <v>240</v>
      </c>
    </row>
    <row r="158" spans="1:65" s="2" customFormat="1" ht="24.2" customHeight="1">
      <c r="A158" s="31"/>
      <c r="B158" s="140"/>
      <c r="C158" s="141" t="s">
        <v>241</v>
      </c>
      <c r="D158" s="141" t="s">
        <v>124</v>
      </c>
      <c r="E158" s="142" t="s">
        <v>290</v>
      </c>
      <c r="F158" s="143" t="s">
        <v>291</v>
      </c>
      <c r="G158" s="144" t="s">
        <v>138</v>
      </c>
      <c r="H158" s="145">
        <v>8.08</v>
      </c>
      <c r="I158" s="146"/>
      <c r="J158" s="147">
        <f t="shared" si="10"/>
        <v>0</v>
      </c>
      <c r="K158" s="143" t="s">
        <v>128</v>
      </c>
      <c r="L158" s="32"/>
      <c r="M158" s="148" t="s">
        <v>1</v>
      </c>
      <c r="N158" s="149" t="s">
        <v>38</v>
      </c>
      <c r="O158" s="57"/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2" t="s">
        <v>129</v>
      </c>
      <c r="AT158" s="152" t="s">
        <v>124</v>
      </c>
      <c r="AU158" s="152" t="s">
        <v>80</v>
      </c>
      <c r="AY158" s="16" t="s">
        <v>123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6" t="s">
        <v>80</v>
      </c>
      <c r="BK158" s="153">
        <f t="shared" si="19"/>
        <v>0</v>
      </c>
      <c r="BL158" s="16" t="s">
        <v>129</v>
      </c>
      <c r="BM158" s="152" t="s">
        <v>244</v>
      </c>
    </row>
    <row r="159" spans="1:65" s="2" customFormat="1" ht="24.2" customHeight="1">
      <c r="A159" s="31"/>
      <c r="B159" s="140"/>
      <c r="C159" s="141" t="s">
        <v>183</v>
      </c>
      <c r="D159" s="141" t="s">
        <v>124</v>
      </c>
      <c r="E159" s="142" t="s">
        <v>292</v>
      </c>
      <c r="F159" s="143" t="s">
        <v>293</v>
      </c>
      <c r="G159" s="144" t="s">
        <v>143</v>
      </c>
      <c r="H159" s="145">
        <v>1</v>
      </c>
      <c r="I159" s="146"/>
      <c r="J159" s="147">
        <f t="shared" si="10"/>
        <v>0</v>
      </c>
      <c r="K159" s="143" t="s">
        <v>128</v>
      </c>
      <c r="L159" s="32"/>
      <c r="M159" s="148" t="s">
        <v>1</v>
      </c>
      <c r="N159" s="149" t="s">
        <v>38</v>
      </c>
      <c r="O159" s="57"/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2" t="s">
        <v>129</v>
      </c>
      <c r="AT159" s="152" t="s">
        <v>124</v>
      </c>
      <c r="AU159" s="152" t="s">
        <v>80</v>
      </c>
      <c r="AY159" s="16" t="s">
        <v>123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6" t="s">
        <v>80</v>
      </c>
      <c r="BK159" s="153">
        <f t="shared" si="19"/>
        <v>0</v>
      </c>
      <c r="BL159" s="16" t="s">
        <v>129</v>
      </c>
      <c r="BM159" s="152" t="s">
        <v>250</v>
      </c>
    </row>
    <row r="160" spans="1:65" s="2" customFormat="1" ht="24.2" customHeight="1">
      <c r="A160" s="31"/>
      <c r="B160" s="140"/>
      <c r="C160" s="141" t="s">
        <v>249</v>
      </c>
      <c r="D160" s="141" t="s">
        <v>124</v>
      </c>
      <c r="E160" s="142" t="s">
        <v>294</v>
      </c>
      <c r="F160" s="143" t="s">
        <v>295</v>
      </c>
      <c r="G160" s="144" t="s">
        <v>143</v>
      </c>
      <c r="H160" s="145">
        <v>1</v>
      </c>
      <c r="I160" s="146"/>
      <c r="J160" s="147">
        <f t="shared" si="10"/>
        <v>0</v>
      </c>
      <c r="K160" s="143" t="s">
        <v>128</v>
      </c>
      <c r="L160" s="32"/>
      <c r="M160" s="148" t="s">
        <v>1</v>
      </c>
      <c r="N160" s="149" t="s">
        <v>38</v>
      </c>
      <c r="O160" s="57"/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2" t="s">
        <v>129</v>
      </c>
      <c r="AT160" s="152" t="s">
        <v>124</v>
      </c>
      <c r="AU160" s="152" t="s">
        <v>80</v>
      </c>
      <c r="AY160" s="16" t="s">
        <v>123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6" t="s">
        <v>80</v>
      </c>
      <c r="BK160" s="153">
        <f t="shared" si="19"/>
        <v>0</v>
      </c>
      <c r="BL160" s="16" t="s">
        <v>129</v>
      </c>
      <c r="BM160" s="152" t="s">
        <v>251</v>
      </c>
    </row>
    <row r="161" spans="1:65" s="2" customFormat="1" ht="16.5" customHeight="1">
      <c r="A161" s="31"/>
      <c r="B161" s="140"/>
      <c r="C161" s="141" t="s">
        <v>207</v>
      </c>
      <c r="D161" s="141" t="s">
        <v>124</v>
      </c>
      <c r="E161" s="142" t="s">
        <v>215</v>
      </c>
      <c r="F161" s="143" t="s">
        <v>216</v>
      </c>
      <c r="G161" s="144" t="s">
        <v>143</v>
      </c>
      <c r="H161" s="145">
        <v>1</v>
      </c>
      <c r="I161" s="146"/>
      <c r="J161" s="147">
        <f t="shared" si="10"/>
        <v>0</v>
      </c>
      <c r="K161" s="143" t="s">
        <v>128</v>
      </c>
      <c r="L161" s="32"/>
      <c r="M161" s="148" t="s">
        <v>1</v>
      </c>
      <c r="N161" s="149" t="s">
        <v>38</v>
      </c>
      <c r="O161" s="57"/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2" t="s">
        <v>129</v>
      </c>
      <c r="AT161" s="152" t="s">
        <v>124</v>
      </c>
      <c r="AU161" s="152" t="s">
        <v>80</v>
      </c>
      <c r="AY161" s="16" t="s">
        <v>123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6" t="s">
        <v>80</v>
      </c>
      <c r="BK161" s="153">
        <f t="shared" si="19"/>
        <v>0</v>
      </c>
      <c r="BL161" s="16" t="s">
        <v>129</v>
      </c>
      <c r="BM161" s="152" t="s">
        <v>253</v>
      </c>
    </row>
    <row r="162" spans="1:65" s="2" customFormat="1" ht="16.5" customHeight="1">
      <c r="A162" s="31"/>
      <c r="B162" s="140"/>
      <c r="C162" s="141" t="s">
        <v>252</v>
      </c>
      <c r="D162" s="141" t="s">
        <v>124</v>
      </c>
      <c r="E162" s="142" t="s">
        <v>218</v>
      </c>
      <c r="F162" s="143" t="s">
        <v>219</v>
      </c>
      <c r="G162" s="144" t="s">
        <v>143</v>
      </c>
      <c r="H162" s="145">
        <v>1</v>
      </c>
      <c r="I162" s="146"/>
      <c r="J162" s="147">
        <f t="shared" si="10"/>
        <v>0</v>
      </c>
      <c r="K162" s="143" t="s">
        <v>128</v>
      </c>
      <c r="L162" s="32"/>
      <c r="M162" s="148" t="s">
        <v>1</v>
      </c>
      <c r="N162" s="149" t="s">
        <v>38</v>
      </c>
      <c r="O162" s="57"/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2" t="s">
        <v>129</v>
      </c>
      <c r="AT162" s="152" t="s">
        <v>124</v>
      </c>
      <c r="AU162" s="152" t="s">
        <v>80</v>
      </c>
      <c r="AY162" s="16" t="s">
        <v>123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6" t="s">
        <v>80</v>
      </c>
      <c r="BK162" s="153">
        <f t="shared" si="19"/>
        <v>0</v>
      </c>
      <c r="BL162" s="16" t="s">
        <v>129</v>
      </c>
      <c r="BM162" s="152" t="s">
        <v>255</v>
      </c>
    </row>
    <row r="163" spans="1:65" s="2" customFormat="1" ht="24.2" customHeight="1">
      <c r="A163" s="31"/>
      <c r="B163" s="140"/>
      <c r="C163" s="141" t="s">
        <v>254</v>
      </c>
      <c r="D163" s="141" t="s">
        <v>124</v>
      </c>
      <c r="E163" s="142" t="s">
        <v>222</v>
      </c>
      <c r="F163" s="143" t="s">
        <v>223</v>
      </c>
      <c r="G163" s="144" t="s">
        <v>143</v>
      </c>
      <c r="H163" s="145">
        <v>1</v>
      </c>
      <c r="I163" s="146"/>
      <c r="J163" s="147">
        <f t="shared" si="10"/>
        <v>0</v>
      </c>
      <c r="K163" s="143" t="s">
        <v>128</v>
      </c>
      <c r="L163" s="32"/>
      <c r="M163" s="148" t="s">
        <v>1</v>
      </c>
      <c r="N163" s="149" t="s">
        <v>38</v>
      </c>
      <c r="O163" s="57"/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2" t="s">
        <v>129</v>
      </c>
      <c r="AT163" s="152" t="s">
        <v>124</v>
      </c>
      <c r="AU163" s="152" t="s">
        <v>80</v>
      </c>
      <c r="AY163" s="16" t="s">
        <v>123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6" t="s">
        <v>80</v>
      </c>
      <c r="BK163" s="153">
        <f t="shared" si="19"/>
        <v>0</v>
      </c>
      <c r="BL163" s="16" t="s">
        <v>129</v>
      </c>
      <c r="BM163" s="152" t="s">
        <v>257</v>
      </c>
    </row>
    <row r="164" spans="1:65" s="2" customFormat="1" ht="16.5" customHeight="1">
      <c r="A164" s="31"/>
      <c r="B164" s="140"/>
      <c r="C164" s="141" t="s">
        <v>256</v>
      </c>
      <c r="D164" s="141" t="s">
        <v>124</v>
      </c>
      <c r="E164" s="142" t="s">
        <v>296</v>
      </c>
      <c r="F164" s="143" t="s">
        <v>226</v>
      </c>
      <c r="G164" s="144" t="s">
        <v>143</v>
      </c>
      <c r="H164" s="145">
        <v>1</v>
      </c>
      <c r="I164" s="146"/>
      <c r="J164" s="147">
        <f t="shared" si="10"/>
        <v>0</v>
      </c>
      <c r="K164" s="143" t="s">
        <v>128</v>
      </c>
      <c r="L164" s="32"/>
      <c r="M164" s="148" t="s">
        <v>1</v>
      </c>
      <c r="N164" s="149" t="s">
        <v>38</v>
      </c>
      <c r="O164" s="57"/>
      <c r="P164" s="150">
        <f t="shared" si="11"/>
        <v>0</v>
      </c>
      <c r="Q164" s="150">
        <v>0</v>
      </c>
      <c r="R164" s="150">
        <f t="shared" si="12"/>
        <v>0</v>
      </c>
      <c r="S164" s="150">
        <v>0</v>
      </c>
      <c r="T164" s="151">
        <f t="shared" si="13"/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52" t="s">
        <v>129</v>
      </c>
      <c r="AT164" s="152" t="s">
        <v>124</v>
      </c>
      <c r="AU164" s="152" t="s">
        <v>80</v>
      </c>
      <c r="AY164" s="16" t="s">
        <v>123</v>
      </c>
      <c r="BE164" s="153">
        <f t="shared" si="14"/>
        <v>0</v>
      </c>
      <c r="BF164" s="153">
        <f t="shared" si="15"/>
        <v>0</v>
      </c>
      <c r="BG164" s="153">
        <f t="shared" si="16"/>
        <v>0</v>
      </c>
      <c r="BH164" s="153">
        <f t="shared" si="17"/>
        <v>0</v>
      </c>
      <c r="BI164" s="153">
        <f t="shared" si="18"/>
        <v>0</v>
      </c>
      <c r="BJ164" s="16" t="s">
        <v>80</v>
      </c>
      <c r="BK164" s="153">
        <f t="shared" si="19"/>
        <v>0</v>
      </c>
      <c r="BL164" s="16" t="s">
        <v>129</v>
      </c>
      <c r="BM164" s="152" t="s">
        <v>297</v>
      </c>
    </row>
    <row r="165" spans="1:65" s="2" customFormat="1" ht="16.5" customHeight="1">
      <c r="A165" s="31"/>
      <c r="B165" s="140"/>
      <c r="C165" s="141" t="s">
        <v>213</v>
      </c>
      <c r="D165" s="141" t="s">
        <v>124</v>
      </c>
      <c r="E165" s="142" t="s">
        <v>228</v>
      </c>
      <c r="F165" s="143" t="s">
        <v>229</v>
      </c>
      <c r="G165" s="144" t="s">
        <v>143</v>
      </c>
      <c r="H165" s="145">
        <v>1</v>
      </c>
      <c r="I165" s="146"/>
      <c r="J165" s="147">
        <f t="shared" si="10"/>
        <v>0</v>
      </c>
      <c r="K165" s="143" t="s">
        <v>128</v>
      </c>
      <c r="L165" s="32"/>
      <c r="M165" s="148" t="s">
        <v>1</v>
      </c>
      <c r="N165" s="149" t="s">
        <v>38</v>
      </c>
      <c r="O165" s="57"/>
      <c r="P165" s="150">
        <f t="shared" si="11"/>
        <v>0</v>
      </c>
      <c r="Q165" s="150">
        <v>0</v>
      </c>
      <c r="R165" s="150">
        <f t="shared" si="12"/>
        <v>0</v>
      </c>
      <c r="S165" s="150">
        <v>0</v>
      </c>
      <c r="T165" s="151">
        <f t="shared" si="13"/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2" t="s">
        <v>129</v>
      </c>
      <c r="AT165" s="152" t="s">
        <v>124</v>
      </c>
      <c r="AU165" s="152" t="s">
        <v>80</v>
      </c>
      <c r="AY165" s="16" t="s">
        <v>123</v>
      </c>
      <c r="BE165" s="153">
        <f t="shared" si="14"/>
        <v>0</v>
      </c>
      <c r="BF165" s="153">
        <f t="shared" si="15"/>
        <v>0</v>
      </c>
      <c r="BG165" s="153">
        <f t="shared" si="16"/>
        <v>0</v>
      </c>
      <c r="BH165" s="153">
        <f t="shared" si="17"/>
        <v>0</v>
      </c>
      <c r="BI165" s="153">
        <f t="shared" si="18"/>
        <v>0</v>
      </c>
      <c r="BJ165" s="16" t="s">
        <v>80</v>
      </c>
      <c r="BK165" s="153">
        <f t="shared" si="19"/>
        <v>0</v>
      </c>
      <c r="BL165" s="16" t="s">
        <v>129</v>
      </c>
      <c r="BM165" s="152" t="s">
        <v>298</v>
      </c>
    </row>
    <row r="166" spans="1:65" s="2" customFormat="1" ht="16.5" customHeight="1">
      <c r="A166" s="31"/>
      <c r="B166" s="140"/>
      <c r="C166" s="141" t="s">
        <v>299</v>
      </c>
      <c r="D166" s="141" t="s">
        <v>124</v>
      </c>
      <c r="E166" s="142" t="s">
        <v>149</v>
      </c>
      <c r="F166" s="143" t="s">
        <v>300</v>
      </c>
      <c r="G166" s="144" t="s">
        <v>127</v>
      </c>
      <c r="H166" s="145">
        <v>15.58</v>
      </c>
      <c r="I166" s="146"/>
      <c r="J166" s="147">
        <f t="shared" si="10"/>
        <v>0</v>
      </c>
      <c r="K166" s="143" t="s">
        <v>128</v>
      </c>
      <c r="L166" s="32"/>
      <c r="M166" s="148" t="s">
        <v>1</v>
      </c>
      <c r="N166" s="149" t="s">
        <v>38</v>
      </c>
      <c r="O166" s="57"/>
      <c r="P166" s="150">
        <f t="shared" si="11"/>
        <v>0</v>
      </c>
      <c r="Q166" s="150">
        <v>0</v>
      </c>
      <c r="R166" s="150">
        <f t="shared" si="12"/>
        <v>0</v>
      </c>
      <c r="S166" s="150">
        <v>0</v>
      </c>
      <c r="T166" s="151">
        <f t="shared" si="13"/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52" t="s">
        <v>129</v>
      </c>
      <c r="AT166" s="152" t="s">
        <v>124</v>
      </c>
      <c r="AU166" s="152" t="s">
        <v>80</v>
      </c>
      <c r="AY166" s="16" t="s">
        <v>123</v>
      </c>
      <c r="BE166" s="153">
        <f t="shared" si="14"/>
        <v>0</v>
      </c>
      <c r="BF166" s="153">
        <f t="shared" si="15"/>
        <v>0</v>
      </c>
      <c r="BG166" s="153">
        <f t="shared" si="16"/>
        <v>0</v>
      </c>
      <c r="BH166" s="153">
        <f t="shared" si="17"/>
        <v>0</v>
      </c>
      <c r="BI166" s="153">
        <f t="shared" si="18"/>
        <v>0</v>
      </c>
      <c r="BJ166" s="16" t="s">
        <v>80</v>
      </c>
      <c r="BK166" s="153">
        <f t="shared" si="19"/>
        <v>0</v>
      </c>
      <c r="BL166" s="16" t="s">
        <v>129</v>
      </c>
      <c r="BM166" s="152" t="s">
        <v>301</v>
      </c>
    </row>
    <row r="167" spans="1:65" s="13" customFormat="1">
      <c r="B167" s="156"/>
      <c r="D167" s="157" t="s">
        <v>170</v>
      </c>
      <c r="E167" s="158" t="s">
        <v>1</v>
      </c>
      <c r="F167" s="159" t="s">
        <v>302</v>
      </c>
      <c r="H167" s="160">
        <v>15.58</v>
      </c>
      <c r="I167" s="161"/>
      <c r="L167" s="156"/>
      <c r="M167" s="162"/>
      <c r="N167" s="163"/>
      <c r="O167" s="163"/>
      <c r="P167" s="163"/>
      <c r="Q167" s="163"/>
      <c r="R167" s="163"/>
      <c r="S167" s="163"/>
      <c r="T167" s="164"/>
      <c r="AT167" s="158" t="s">
        <v>170</v>
      </c>
      <c r="AU167" s="158" t="s">
        <v>80</v>
      </c>
      <c r="AV167" s="13" t="s">
        <v>82</v>
      </c>
      <c r="AW167" s="13" t="s">
        <v>30</v>
      </c>
      <c r="AX167" s="13" t="s">
        <v>73</v>
      </c>
      <c r="AY167" s="158" t="s">
        <v>123</v>
      </c>
    </row>
    <row r="168" spans="1:65" s="14" customFormat="1">
      <c r="B168" s="165"/>
      <c r="D168" s="157" t="s">
        <v>170</v>
      </c>
      <c r="E168" s="166" t="s">
        <v>1</v>
      </c>
      <c r="F168" s="167" t="s">
        <v>172</v>
      </c>
      <c r="H168" s="168">
        <v>15.58</v>
      </c>
      <c r="I168" s="169"/>
      <c r="L168" s="165"/>
      <c r="M168" s="170"/>
      <c r="N168" s="171"/>
      <c r="O168" s="171"/>
      <c r="P168" s="171"/>
      <c r="Q168" s="171"/>
      <c r="R168" s="171"/>
      <c r="S168" s="171"/>
      <c r="T168" s="172"/>
      <c r="AT168" s="166" t="s">
        <v>170</v>
      </c>
      <c r="AU168" s="166" t="s">
        <v>80</v>
      </c>
      <c r="AV168" s="14" t="s">
        <v>129</v>
      </c>
      <c r="AW168" s="14" t="s">
        <v>30</v>
      </c>
      <c r="AX168" s="14" t="s">
        <v>80</v>
      </c>
      <c r="AY168" s="166" t="s">
        <v>123</v>
      </c>
    </row>
    <row r="169" spans="1:65" s="2" customFormat="1" ht="24.2" customHeight="1">
      <c r="A169" s="31"/>
      <c r="B169" s="140"/>
      <c r="C169" s="141" t="s">
        <v>274</v>
      </c>
      <c r="D169" s="141" t="s">
        <v>124</v>
      </c>
      <c r="E169" s="142" t="s">
        <v>303</v>
      </c>
      <c r="F169" s="143" t="s">
        <v>304</v>
      </c>
      <c r="G169" s="144" t="s">
        <v>127</v>
      </c>
      <c r="H169" s="145">
        <v>13.629</v>
      </c>
      <c r="I169" s="146"/>
      <c r="J169" s="147">
        <f>ROUND(I169*H169,2)</f>
        <v>0</v>
      </c>
      <c r="K169" s="143" t="s">
        <v>128</v>
      </c>
      <c r="L169" s="32"/>
      <c r="M169" s="148" t="s">
        <v>1</v>
      </c>
      <c r="N169" s="149" t="s">
        <v>38</v>
      </c>
      <c r="O169" s="57"/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52" t="s">
        <v>129</v>
      </c>
      <c r="AT169" s="152" t="s">
        <v>124</v>
      </c>
      <c r="AU169" s="152" t="s">
        <v>80</v>
      </c>
      <c r="AY169" s="16" t="s">
        <v>123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6" t="s">
        <v>80</v>
      </c>
      <c r="BK169" s="153">
        <f>ROUND(I169*H169,2)</f>
        <v>0</v>
      </c>
      <c r="BL169" s="16" t="s">
        <v>129</v>
      </c>
      <c r="BM169" s="152" t="s">
        <v>305</v>
      </c>
    </row>
    <row r="170" spans="1:65" s="13" customFormat="1">
      <c r="B170" s="156"/>
      <c r="D170" s="157" t="s">
        <v>170</v>
      </c>
      <c r="E170" s="158" t="s">
        <v>1</v>
      </c>
      <c r="F170" s="159" t="s">
        <v>306</v>
      </c>
      <c r="H170" s="160">
        <v>13.629</v>
      </c>
      <c r="I170" s="161"/>
      <c r="L170" s="156"/>
      <c r="M170" s="162"/>
      <c r="N170" s="163"/>
      <c r="O170" s="163"/>
      <c r="P170" s="163"/>
      <c r="Q170" s="163"/>
      <c r="R170" s="163"/>
      <c r="S170" s="163"/>
      <c r="T170" s="164"/>
      <c r="AT170" s="158" t="s">
        <v>170</v>
      </c>
      <c r="AU170" s="158" t="s">
        <v>80</v>
      </c>
      <c r="AV170" s="13" t="s">
        <v>82</v>
      </c>
      <c r="AW170" s="13" t="s">
        <v>30</v>
      </c>
      <c r="AX170" s="13" t="s">
        <v>73</v>
      </c>
      <c r="AY170" s="158" t="s">
        <v>123</v>
      </c>
    </row>
    <row r="171" spans="1:65" s="14" customFormat="1">
      <c r="B171" s="165"/>
      <c r="D171" s="157" t="s">
        <v>170</v>
      </c>
      <c r="E171" s="166" t="s">
        <v>1</v>
      </c>
      <c r="F171" s="167" t="s">
        <v>172</v>
      </c>
      <c r="H171" s="168">
        <v>13.629</v>
      </c>
      <c r="I171" s="169"/>
      <c r="L171" s="165"/>
      <c r="M171" s="170"/>
      <c r="N171" s="171"/>
      <c r="O171" s="171"/>
      <c r="P171" s="171"/>
      <c r="Q171" s="171"/>
      <c r="R171" s="171"/>
      <c r="S171" s="171"/>
      <c r="T171" s="172"/>
      <c r="AT171" s="166" t="s">
        <v>170</v>
      </c>
      <c r="AU171" s="166" t="s">
        <v>80</v>
      </c>
      <c r="AV171" s="14" t="s">
        <v>129</v>
      </c>
      <c r="AW171" s="14" t="s">
        <v>30</v>
      </c>
      <c r="AX171" s="14" t="s">
        <v>80</v>
      </c>
      <c r="AY171" s="166" t="s">
        <v>123</v>
      </c>
    </row>
    <row r="172" spans="1:65" s="2" customFormat="1" ht="16.5" customHeight="1">
      <c r="A172" s="31"/>
      <c r="B172" s="140"/>
      <c r="C172" s="141" t="s">
        <v>307</v>
      </c>
      <c r="D172" s="141" t="s">
        <v>124</v>
      </c>
      <c r="E172" s="142" t="s">
        <v>308</v>
      </c>
      <c r="F172" s="143" t="s">
        <v>309</v>
      </c>
      <c r="G172" s="144" t="s">
        <v>127</v>
      </c>
      <c r="H172" s="145">
        <v>13.629</v>
      </c>
      <c r="I172" s="146"/>
      <c r="J172" s="147">
        <f>ROUND(I172*H172,2)</f>
        <v>0</v>
      </c>
      <c r="K172" s="143" t="s">
        <v>128</v>
      </c>
      <c r="L172" s="32"/>
      <c r="M172" s="148" t="s">
        <v>1</v>
      </c>
      <c r="N172" s="149" t="s">
        <v>38</v>
      </c>
      <c r="O172" s="57"/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52" t="s">
        <v>129</v>
      </c>
      <c r="AT172" s="152" t="s">
        <v>124</v>
      </c>
      <c r="AU172" s="152" t="s">
        <v>80</v>
      </c>
      <c r="AY172" s="16" t="s">
        <v>123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6" t="s">
        <v>80</v>
      </c>
      <c r="BK172" s="153">
        <f>ROUND(I172*H172,2)</f>
        <v>0</v>
      </c>
      <c r="BL172" s="16" t="s">
        <v>129</v>
      </c>
      <c r="BM172" s="152" t="s">
        <v>310</v>
      </c>
    </row>
    <row r="173" spans="1:65" s="2" customFormat="1" ht="16.5" customHeight="1">
      <c r="A173" s="31"/>
      <c r="B173" s="140"/>
      <c r="C173" s="141" t="s">
        <v>220</v>
      </c>
      <c r="D173" s="141" t="s">
        <v>124</v>
      </c>
      <c r="E173" s="142" t="s">
        <v>311</v>
      </c>
      <c r="F173" s="143" t="s">
        <v>312</v>
      </c>
      <c r="G173" s="144" t="s">
        <v>143</v>
      </c>
      <c r="H173" s="145">
        <v>1</v>
      </c>
      <c r="I173" s="146"/>
      <c r="J173" s="147">
        <f>ROUND(I173*H173,2)</f>
        <v>0</v>
      </c>
      <c r="K173" s="143" t="s">
        <v>128</v>
      </c>
      <c r="L173" s="32"/>
      <c r="M173" s="148" t="s">
        <v>1</v>
      </c>
      <c r="N173" s="149" t="s">
        <v>38</v>
      </c>
      <c r="O173" s="57"/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2" t="s">
        <v>129</v>
      </c>
      <c r="AT173" s="152" t="s">
        <v>124</v>
      </c>
      <c r="AU173" s="152" t="s">
        <v>80</v>
      </c>
      <c r="AY173" s="16" t="s">
        <v>123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6" t="s">
        <v>80</v>
      </c>
      <c r="BK173" s="153">
        <f>ROUND(I173*H173,2)</f>
        <v>0</v>
      </c>
      <c r="BL173" s="16" t="s">
        <v>129</v>
      </c>
      <c r="BM173" s="152" t="s">
        <v>313</v>
      </c>
    </row>
    <row r="174" spans="1:65" s="2" customFormat="1" ht="24.2" customHeight="1">
      <c r="A174" s="31"/>
      <c r="B174" s="140"/>
      <c r="C174" s="141" t="s">
        <v>314</v>
      </c>
      <c r="D174" s="141" t="s">
        <v>124</v>
      </c>
      <c r="E174" s="142" t="s">
        <v>315</v>
      </c>
      <c r="F174" s="143" t="s">
        <v>316</v>
      </c>
      <c r="G174" s="144" t="s">
        <v>127</v>
      </c>
      <c r="H174" s="145">
        <v>26.844999999999999</v>
      </c>
      <c r="I174" s="146"/>
      <c r="J174" s="147">
        <f>ROUND(I174*H174,2)</f>
        <v>0</v>
      </c>
      <c r="K174" s="143" t="s">
        <v>128</v>
      </c>
      <c r="L174" s="32"/>
      <c r="M174" s="148" t="s">
        <v>1</v>
      </c>
      <c r="N174" s="149" t="s">
        <v>38</v>
      </c>
      <c r="O174" s="57"/>
      <c r="P174" s="150">
        <f>O174*H174</f>
        <v>0</v>
      </c>
      <c r="Q174" s="150">
        <v>0</v>
      </c>
      <c r="R174" s="150">
        <f>Q174*H174</f>
        <v>0</v>
      </c>
      <c r="S174" s="150">
        <v>0</v>
      </c>
      <c r="T174" s="15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52" t="s">
        <v>129</v>
      </c>
      <c r="AT174" s="152" t="s">
        <v>124</v>
      </c>
      <c r="AU174" s="152" t="s">
        <v>80</v>
      </c>
      <c r="AY174" s="16" t="s">
        <v>123</v>
      </c>
      <c r="BE174" s="153">
        <f>IF(N174="základní",J174,0)</f>
        <v>0</v>
      </c>
      <c r="BF174" s="153">
        <f>IF(N174="snížená",J174,0)</f>
        <v>0</v>
      </c>
      <c r="BG174" s="153">
        <f>IF(N174="zákl. přenesená",J174,0)</f>
        <v>0</v>
      </c>
      <c r="BH174" s="153">
        <f>IF(N174="sníž. přenesená",J174,0)</f>
        <v>0</v>
      </c>
      <c r="BI174" s="153">
        <f>IF(N174="nulová",J174,0)</f>
        <v>0</v>
      </c>
      <c r="BJ174" s="16" t="s">
        <v>80</v>
      </c>
      <c r="BK174" s="153">
        <f>ROUND(I174*H174,2)</f>
        <v>0</v>
      </c>
      <c r="BL174" s="16" t="s">
        <v>129</v>
      </c>
      <c r="BM174" s="152" t="s">
        <v>317</v>
      </c>
    </row>
    <row r="175" spans="1:65" s="13" customFormat="1">
      <c r="B175" s="156"/>
      <c r="D175" s="157" t="s">
        <v>170</v>
      </c>
      <c r="E175" s="158" t="s">
        <v>1</v>
      </c>
      <c r="F175" s="159" t="s">
        <v>263</v>
      </c>
      <c r="H175" s="160">
        <v>26.844999999999999</v>
      </c>
      <c r="I175" s="161"/>
      <c r="L175" s="156"/>
      <c r="M175" s="162"/>
      <c r="N175" s="163"/>
      <c r="O175" s="163"/>
      <c r="P175" s="163"/>
      <c r="Q175" s="163"/>
      <c r="R175" s="163"/>
      <c r="S175" s="163"/>
      <c r="T175" s="164"/>
      <c r="AT175" s="158" t="s">
        <v>170</v>
      </c>
      <c r="AU175" s="158" t="s">
        <v>80</v>
      </c>
      <c r="AV175" s="13" t="s">
        <v>82</v>
      </c>
      <c r="AW175" s="13" t="s">
        <v>30</v>
      </c>
      <c r="AX175" s="13" t="s">
        <v>73</v>
      </c>
      <c r="AY175" s="158" t="s">
        <v>123</v>
      </c>
    </row>
    <row r="176" spans="1:65" s="14" customFormat="1">
      <c r="B176" s="165"/>
      <c r="D176" s="157" t="s">
        <v>170</v>
      </c>
      <c r="E176" s="166" t="s">
        <v>1</v>
      </c>
      <c r="F176" s="167" t="s">
        <v>172</v>
      </c>
      <c r="H176" s="168">
        <v>26.844999999999999</v>
      </c>
      <c r="I176" s="169"/>
      <c r="L176" s="165"/>
      <c r="M176" s="170"/>
      <c r="N176" s="171"/>
      <c r="O176" s="171"/>
      <c r="P176" s="171"/>
      <c r="Q176" s="171"/>
      <c r="R176" s="171"/>
      <c r="S176" s="171"/>
      <c r="T176" s="172"/>
      <c r="AT176" s="166" t="s">
        <v>170</v>
      </c>
      <c r="AU176" s="166" t="s">
        <v>80</v>
      </c>
      <c r="AV176" s="14" t="s">
        <v>129</v>
      </c>
      <c r="AW176" s="14" t="s">
        <v>30</v>
      </c>
      <c r="AX176" s="14" t="s">
        <v>80</v>
      </c>
      <c r="AY176" s="166" t="s">
        <v>123</v>
      </c>
    </row>
    <row r="177" spans="1:65" s="2" customFormat="1" ht="16.5" customHeight="1">
      <c r="A177" s="31"/>
      <c r="B177" s="140"/>
      <c r="C177" s="141" t="s">
        <v>224</v>
      </c>
      <c r="D177" s="141" t="s">
        <v>124</v>
      </c>
      <c r="E177" s="142" t="s">
        <v>318</v>
      </c>
      <c r="F177" s="143" t="s">
        <v>319</v>
      </c>
      <c r="G177" s="144" t="s">
        <v>127</v>
      </c>
      <c r="H177" s="145">
        <v>29.53</v>
      </c>
      <c r="I177" s="146"/>
      <c r="J177" s="147">
        <f>ROUND(I177*H177,2)</f>
        <v>0</v>
      </c>
      <c r="K177" s="143" t="s">
        <v>128</v>
      </c>
      <c r="L177" s="32"/>
      <c r="M177" s="148" t="s">
        <v>1</v>
      </c>
      <c r="N177" s="149" t="s">
        <v>38</v>
      </c>
      <c r="O177" s="57"/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52" t="s">
        <v>129</v>
      </c>
      <c r="AT177" s="152" t="s">
        <v>124</v>
      </c>
      <c r="AU177" s="152" t="s">
        <v>80</v>
      </c>
      <c r="AY177" s="16" t="s">
        <v>123</v>
      </c>
      <c r="BE177" s="153">
        <f>IF(N177="základní",J177,0)</f>
        <v>0</v>
      </c>
      <c r="BF177" s="153">
        <f>IF(N177="snížená",J177,0)</f>
        <v>0</v>
      </c>
      <c r="BG177" s="153">
        <f>IF(N177="zákl. přenesená",J177,0)</f>
        <v>0</v>
      </c>
      <c r="BH177" s="153">
        <f>IF(N177="sníž. přenesená",J177,0)</f>
        <v>0</v>
      </c>
      <c r="BI177" s="153">
        <f>IF(N177="nulová",J177,0)</f>
        <v>0</v>
      </c>
      <c r="BJ177" s="16" t="s">
        <v>80</v>
      </c>
      <c r="BK177" s="153">
        <f>ROUND(I177*H177,2)</f>
        <v>0</v>
      </c>
      <c r="BL177" s="16" t="s">
        <v>129</v>
      </c>
      <c r="BM177" s="152" t="s">
        <v>320</v>
      </c>
    </row>
    <row r="178" spans="1:65" s="13" customFormat="1">
      <c r="B178" s="156"/>
      <c r="D178" s="157" t="s">
        <v>170</v>
      </c>
      <c r="E178" s="158" t="s">
        <v>1</v>
      </c>
      <c r="F178" s="159" t="s">
        <v>275</v>
      </c>
      <c r="H178" s="160">
        <v>29.53</v>
      </c>
      <c r="I178" s="161"/>
      <c r="L178" s="156"/>
      <c r="M178" s="162"/>
      <c r="N178" s="163"/>
      <c r="O178" s="163"/>
      <c r="P178" s="163"/>
      <c r="Q178" s="163"/>
      <c r="R178" s="163"/>
      <c r="S178" s="163"/>
      <c r="T178" s="164"/>
      <c r="AT178" s="158" t="s">
        <v>170</v>
      </c>
      <c r="AU178" s="158" t="s">
        <v>80</v>
      </c>
      <c r="AV178" s="13" t="s">
        <v>82</v>
      </c>
      <c r="AW178" s="13" t="s">
        <v>30</v>
      </c>
      <c r="AX178" s="13" t="s">
        <v>73</v>
      </c>
      <c r="AY178" s="158" t="s">
        <v>123</v>
      </c>
    </row>
    <row r="179" spans="1:65" s="14" customFormat="1">
      <c r="B179" s="165"/>
      <c r="D179" s="157" t="s">
        <v>170</v>
      </c>
      <c r="E179" s="166" t="s">
        <v>1</v>
      </c>
      <c r="F179" s="167" t="s">
        <v>172</v>
      </c>
      <c r="H179" s="168">
        <v>29.53</v>
      </c>
      <c r="I179" s="169"/>
      <c r="L179" s="165"/>
      <c r="M179" s="170"/>
      <c r="N179" s="171"/>
      <c r="O179" s="171"/>
      <c r="P179" s="171"/>
      <c r="Q179" s="171"/>
      <c r="R179" s="171"/>
      <c r="S179" s="171"/>
      <c r="T179" s="172"/>
      <c r="AT179" s="166" t="s">
        <v>170</v>
      </c>
      <c r="AU179" s="166" t="s">
        <v>80</v>
      </c>
      <c r="AV179" s="14" t="s">
        <v>129</v>
      </c>
      <c r="AW179" s="14" t="s">
        <v>30</v>
      </c>
      <c r="AX179" s="14" t="s">
        <v>80</v>
      </c>
      <c r="AY179" s="166" t="s">
        <v>123</v>
      </c>
    </row>
    <row r="180" spans="1:65" s="2" customFormat="1" ht="16.5" customHeight="1">
      <c r="A180" s="31"/>
      <c r="B180" s="140"/>
      <c r="C180" s="141" t="s">
        <v>321</v>
      </c>
      <c r="D180" s="141" t="s">
        <v>124</v>
      </c>
      <c r="E180" s="142" t="s">
        <v>322</v>
      </c>
      <c r="F180" s="143" t="s">
        <v>323</v>
      </c>
      <c r="G180" s="144" t="s">
        <v>143</v>
      </c>
      <c r="H180" s="145">
        <v>1</v>
      </c>
      <c r="I180" s="146"/>
      <c r="J180" s="147">
        <f>ROUND(I180*H180,2)</f>
        <v>0</v>
      </c>
      <c r="K180" s="143" t="s">
        <v>128</v>
      </c>
      <c r="L180" s="32"/>
      <c r="M180" s="148" t="s">
        <v>1</v>
      </c>
      <c r="N180" s="149" t="s">
        <v>38</v>
      </c>
      <c r="O180" s="57"/>
      <c r="P180" s="150">
        <f>O180*H180</f>
        <v>0</v>
      </c>
      <c r="Q180" s="150">
        <v>0</v>
      </c>
      <c r="R180" s="150">
        <f>Q180*H180</f>
        <v>0</v>
      </c>
      <c r="S180" s="150">
        <v>0</v>
      </c>
      <c r="T180" s="15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52" t="s">
        <v>129</v>
      </c>
      <c r="AT180" s="152" t="s">
        <v>124</v>
      </c>
      <c r="AU180" s="152" t="s">
        <v>80</v>
      </c>
      <c r="AY180" s="16" t="s">
        <v>123</v>
      </c>
      <c r="BE180" s="153">
        <f>IF(N180="základní",J180,0)</f>
        <v>0</v>
      </c>
      <c r="BF180" s="153">
        <f>IF(N180="snížená",J180,0)</f>
        <v>0</v>
      </c>
      <c r="BG180" s="153">
        <f>IF(N180="zákl. přenesená",J180,0)</f>
        <v>0</v>
      </c>
      <c r="BH180" s="153">
        <f>IF(N180="sníž. přenesená",J180,0)</f>
        <v>0</v>
      </c>
      <c r="BI180" s="153">
        <f>IF(N180="nulová",J180,0)</f>
        <v>0</v>
      </c>
      <c r="BJ180" s="16" t="s">
        <v>80</v>
      </c>
      <c r="BK180" s="153">
        <f>ROUND(I180*H180,2)</f>
        <v>0</v>
      </c>
      <c r="BL180" s="16" t="s">
        <v>129</v>
      </c>
      <c r="BM180" s="152" t="s">
        <v>324</v>
      </c>
    </row>
    <row r="181" spans="1:65" s="2" customFormat="1" ht="24.2" customHeight="1">
      <c r="A181" s="31"/>
      <c r="B181" s="140"/>
      <c r="C181" s="141" t="s">
        <v>227</v>
      </c>
      <c r="D181" s="141" t="s">
        <v>124</v>
      </c>
      <c r="E181" s="142" t="s">
        <v>157</v>
      </c>
      <c r="F181" s="143" t="s">
        <v>158</v>
      </c>
      <c r="G181" s="144" t="s">
        <v>127</v>
      </c>
      <c r="H181" s="145">
        <v>20</v>
      </c>
      <c r="I181" s="146"/>
      <c r="J181" s="147">
        <f>ROUND(I181*H181,2)</f>
        <v>0</v>
      </c>
      <c r="K181" s="143" t="s">
        <v>128</v>
      </c>
      <c r="L181" s="32"/>
      <c r="M181" s="148" t="s">
        <v>1</v>
      </c>
      <c r="N181" s="149" t="s">
        <v>38</v>
      </c>
      <c r="O181" s="57"/>
      <c r="P181" s="150">
        <f>O181*H181</f>
        <v>0</v>
      </c>
      <c r="Q181" s="150">
        <v>0</v>
      </c>
      <c r="R181" s="150">
        <f>Q181*H181</f>
        <v>0</v>
      </c>
      <c r="S181" s="150">
        <v>0</v>
      </c>
      <c r="T181" s="15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52" t="s">
        <v>129</v>
      </c>
      <c r="AT181" s="152" t="s">
        <v>124</v>
      </c>
      <c r="AU181" s="152" t="s">
        <v>80</v>
      </c>
      <c r="AY181" s="16" t="s">
        <v>123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16" t="s">
        <v>80</v>
      </c>
      <c r="BK181" s="153">
        <f>ROUND(I181*H181,2)</f>
        <v>0</v>
      </c>
      <c r="BL181" s="16" t="s">
        <v>129</v>
      </c>
      <c r="BM181" s="152" t="s">
        <v>325</v>
      </c>
    </row>
    <row r="182" spans="1:65" s="2" customFormat="1" ht="24.2" customHeight="1">
      <c r="A182" s="31"/>
      <c r="B182" s="140"/>
      <c r="C182" s="141" t="s">
        <v>326</v>
      </c>
      <c r="D182" s="141" t="s">
        <v>124</v>
      </c>
      <c r="E182" s="142" t="s">
        <v>160</v>
      </c>
      <c r="F182" s="143" t="s">
        <v>161</v>
      </c>
      <c r="G182" s="144" t="s">
        <v>127</v>
      </c>
      <c r="H182" s="145">
        <v>26</v>
      </c>
      <c r="I182" s="146"/>
      <c r="J182" s="147">
        <f>ROUND(I182*H182,2)</f>
        <v>0</v>
      </c>
      <c r="K182" s="143" t="s">
        <v>128</v>
      </c>
      <c r="L182" s="32"/>
      <c r="M182" s="148" t="s">
        <v>1</v>
      </c>
      <c r="N182" s="149" t="s">
        <v>38</v>
      </c>
      <c r="O182" s="57"/>
      <c r="P182" s="150">
        <f>O182*H182</f>
        <v>0</v>
      </c>
      <c r="Q182" s="150">
        <v>0</v>
      </c>
      <c r="R182" s="150">
        <f>Q182*H182</f>
        <v>0</v>
      </c>
      <c r="S182" s="150">
        <v>0</v>
      </c>
      <c r="T182" s="15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52" t="s">
        <v>129</v>
      </c>
      <c r="AT182" s="152" t="s">
        <v>124</v>
      </c>
      <c r="AU182" s="152" t="s">
        <v>80</v>
      </c>
      <c r="AY182" s="16" t="s">
        <v>123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6" t="s">
        <v>80</v>
      </c>
      <c r="BK182" s="153">
        <f>ROUND(I182*H182,2)</f>
        <v>0</v>
      </c>
      <c r="BL182" s="16" t="s">
        <v>129</v>
      </c>
      <c r="BM182" s="152" t="s">
        <v>327</v>
      </c>
    </row>
    <row r="183" spans="1:65" s="12" customFormat="1" ht="25.9" customHeight="1">
      <c r="B183" s="129"/>
      <c r="D183" s="130" t="s">
        <v>72</v>
      </c>
      <c r="E183" s="131" t="s">
        <v>121</v>
      </c>
      <c r="F183" s="131" t="s">
        <v>260</v>
      </c>
      <c r="I183" s="132"/>
      <c r="J183" s="133">
        <f>BK183</f>
        <v>0</v>
      </c>
      <c r="L183" s="129"/>
      <c r="M183" s="134"/>
      <c r="N183" s="135"/>
      <c r="O183" s="135"/>
      <c r="P183" s="136">
        <v>0</v>
      </c>
      <c r="Q183" s="135"/>
      <c r="R183" s="136">
        <v>0</v>
      </c>
      <c r="S183" s="135"/>
      <c r="T183" s="137">
        <v>0</v>
      </c>
      <c r="AR183" s="130" t="s">
        <v>80</v>
      </c>
      <c r="AT183" s="138" t="s">
        <v>72</v>
      </c>
      <c r="AU183" s="138" t="s">
        <v>73</v>
      </c>
      <c r="AY183" s="130" t="s">
        <v>123</v>
      </c>
      <c r="BK183" s="139">
        <v>0</v>
      </c>
    </row>
    <row r="184" spans="1:65" s="12" customFormat="1" ht="25.9" customHeight="1">
      <c r="B184" s="129"/>
      <c r="D184" s="130" t="s">
        <v>72</v>
      </c>
      <c r="E184" s="131" t="s">
        <v>163</v>
      </c>
      <c r="F184" s="131" t="s">
        <v>164</v>
      </c>
      <c r="I184" s="132"/>
      <c r="J184" s="133">
        <f>BK184</f>
        <v>0</v>
      </c>
      <c r="L184" s="129"/>
      <c r="M184" s="134"/>
      <c r="N184" s="135"/>
      <c r="O184" s="135"/>
      <c r="P184" s="136">
        <f>P185+P189+P191</f>
        <v>0</v>
      </c>
      <c r="Q184" s="135"/>
      <c r="R184" s="136">
        <f>R185+R189+R191</f>
        <v>0</v>
      </c>
      <c r="S184" s="135"/>
      <c r="T184" s="137">
        <f>T185+T189+T191</f>
        <v>0</v>
      </c>
      <c r="AR184" s="130" t="s">
        <v>140</v>
      </c>
      <c r="AT184" s="138" t="s">
        <v>72</v>
      </c>
      <c r="AU184" s="138" t="s">
        <v>73</v>
      </c>
      <c r="AY184" s="130" t="s">
        <v>123</v>
      </c>
      <c r="BK184" s="139">
        <f>BK185+BK189+BK191</f>
        <v>0</v>
      </c>
    </row>
    <row r="185" spans="1:65" s="12" customFormat="1" ht="22.9" customHeight="1">
      <c r="B185" s="129"/>
      <c r="D185" s="130" t="s">
        <v>72</v>
      </c>
      <c r="E185" s="154" t="s">
        <v>165</v>
      </c>
      <c r="F185" s="154" t="s">
        <v>166</v>
      </c>
      <c r="I185" s="132"/>
      <c r="J185" s="155">
        <f>BK185</f>
        <v>0</v>
      </c>
      <c r="L185" s="129"/>
      <c r="M185" s="134"/>
      <c r="N185" s="135"/>
      <c r="O185" s="135"/>
      <c r="P185" s="136">
        <f>SUM(P186:P188)</f>
        <v>0</v>
      </c>
      <c r="Q185" s="135"/>
      <c r="R185" s="136">
        <f>SUM(R186:R188)</f>
        <v>0</v>
      </c>
      <c r="S185" s="135"/>
      <c r="T185" s="137">
        <f>SUM(T186:T188)</f>
        <v>0</v>
      </c>
      <c r="AR185" s="130" t="s">
        <v>140</v>
      </c>
      <c r="AT185" s="138" t="s">
        <v>72</v>
      </c>
      <c r="AU185" s="138" t="s">
        <v>80</v>
      </c>
      <c r="AY185" s="130" t="s">
        <v>123</v>
      </c>
      <c r="BK185" s="139">
        <f>SUM(BK186:BK188)</f>
        <v>0</v>
      </c>
    </row>
    <row r="186" spans="1:65" s="2" customFormat="1" ht="16.5" customHeight="1">
      <c r="A186" s="31"/>
      <c r="B186" s="140"/>
      <c r="C186" s="141" t="s">
        <v>230</v>
      </c>
      <c r="D186" s="141" t="s">
        <v>124</v>
      </c>
      <c r="E186" s="142" t="s">
        <v>168</v>
      </c>
      <c r="F186" s="143" t="s">
        <v>166</v>
      </c>
      <c r="G186" s="144" t="s">
        <v>151</v>
      </c>
      <c r="H186" s="145">
        <v>1</v>
      </c>
      <c r="I186" s="146"/>
      <c r="J186" s="147">
        <f>ROUND(I186*H186,2)</f>
        <v>0</v>
      </c>
      <c r="K186" s="143" t="s">
        <v>128</v>
      </c>
      <c r="L186" s="32"/>
      <c r="M186" s="148" t="s">
        <v>1</v>
      </c>
      <c r="N186" s="149" t="s">
        <v>38</v>
      </c>
      <c r="O186" s="57"/>
      <c r="P186" s="150">
        <f>O186*H186</f>
        <v>0</v>
      </c>
      <c r="Q186" s="150">
        <v>0</v>
      </c>
      <c r="R186" s="150">
        <f>Q186*H186</f>
        <v>0</v>
      </c>
      <c r="S186" s="150">
        <v>0</v>
      </c>
      <c r="T186" s="15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52" t="s">
        <v>129</v>
      </c>
      <c r="AT186" s="152" t="s">
        <v>124</v>
      </c>
      <c r="AU186" s="152" t="s">
        <v>82</v>
      </c>
      <c r="AY186" s="16" t="s">
        <v>123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16" t="s">
        <v>80</v>
      </c>
      <c r="BK186" s="153">
        <f>ROUND(I186*H186,2)</f>
        <v>0</v>
      </c>
      <c r="BL186" s="16" t="s">
        <v>129</v>
      </c>
      <c r="BM186" s="152" t="s">
        <v>328</v>
      </c>
    </row>
    <row r="187" spans="1:65" s="13" customFormat="1">
      <c r="B187" s="156"/>
      <c r="D187" s="157" t="s">
        <v>170</v>
      </c>
      <c r="E187" s="158" t="s">
        <v>1</v>
      </c>
      <c r="F187" s="159" t="s">
        <v>171</v>
      </c>
      <c r="H187" s="160">
        <v>1</v>
      </c>
      <c r="I187" s="161"/>
      <c r="L187" s="156"/>
      <c r="M187" s="162"/>
      <c r="N187" s="163"/>
      <c r="O187" s="163"/>
      <c r="P187" s="163"/>
      <c r="Q187" s="163"/>
      <c r="R187" s="163"/>
      <c r="S187" s="163"/>
      <c r="T187" s="164"/>
      <c r="AT187" s="158" t="s">
        <v>170</v>
      </c>
      <c r="AU187" s="158" t="s">
        <v>82</v>
      </c>
      <c r="AV187" s="13" t="s">
        <v>82</v>
      </c>
      <c r="AW187" s="13" t="s">
        <v>30</v>
      </c>
      <c r="AX187" s="13" t="s">
        <v>73</v>
      </c>
      <c r="AY187" s="158" t="s">
        <v>123</v>
      </c>
    </row>
    <row r="188" spans="1:65" s="14" customFormat="1">
      <c r="B188" s="165"/>
      <c r="D188" s="157" t="s">
        <v>170</v>
      </c>
      <c r="E188" s="166" t="s">
        <v>1</v>
      </c>
      <c r="F188" s="167" t="s">
        <v>172</v>
      </c>
      <c r="H188" s="168">
        <v>1</v>
      </c>
      <c r="I188" s="169"/>
      <c r="L188" s="165"/>
      <c r="M188" s="170"/>
      <c r="N188" s="171"/>
      <c r="O188" s="171"/>
      <c r="P188" s="171"/>
      <c r="Q188" s="171"/>
      <c r="R188" s="171"/>
      <c r="S188" s="171"/>
      <c r="T188" s="172"/>
      <c r="AT188" s="166" t="s">
        <v>170</v>
      </c>
      <c r="AU188" s="166" t="s">
        <v>82</v>
      </c>
      <c r="AV188" s="14" t="s">
        <v>129</v>
      </c>
      <c r="AW188" s="14" t="s">
        <v>30</v>
      </c>
      <c r="AX188" s="14" t="s">
        <v>80</v>
      </c>
      <c r="AY188" s="166" t="s">
        <v>123</v>
      </c>
    </row>
    <row r="189" spans="1:65" s="12" customFormat="1" ht="22.9" customHeight="1">
      <c r="B189" s="129"/>
      <c r="D189" s="130" t="s">
        <v>72</v>
      </c>
      <c r="E189" s="154" t="s">
        <v>173</v>
      </c>
      <c r="F189" s="154" t="s">
        <v>174</v>
      </c>
      <c r="I189" s="132"/>
      <c r="J189" s="155">
        <f>BK189</f>
        <v>0</v>
      </c>
      <c r="L189" s="129"/>
      <c r="M189" s="134"/>
      <c r="N189" s="135"/>
      <c r="O189" s="135"/>
      <c r="P189" s="136">
        <f>P190</f>
        <v>0</v>
      </c>
      <c r="Q189" s="135"/>
      <c r="R189" s="136">
        <f>R190</f>
        <v>0</v>
      </c>
      <c r="S189" s="135"/>
      <c r="T189" s="137">
        <f>T190</f>
        <v>0</v>
      </c>
      <c r="AR189" s="130" t="s">
        <v>140</v>
      </c>
      <c r="AT189" s="138" t="s">
        <v>72</v>
      </c>
      <c r="AU189" s="138" t="s">
        <v>80</v>
      </c>
      <c r="AY189" s="130" t="s">
        <v>123</v>
      </c>
      <c r="BK189" s="139">
        <f>BK190</f>
        <v>0</v>
      </c>
    </row>
    <row r="190" spans="1:65" s="2" customFormat="1" ht="16.5" customHeight="1">
      <c r="A190" s="31"/>
      <c r="B190" s="140"/>
      <c r="C190" s="141" t="s">
        <v>329</v>
      </c>
      <c r="D190" s="141" t="s">
        <v>124</v>
      </c>
      <c r="E190" s="142" t="s">
        <v>175</v>
      </c>
      <c r="F190" s="143" t="s">
        <v>176</v>
      </c>
      <c r="G190" s="144" t="s">
        <v>151</v>
      </c>
      <c r="H190" s="145">
        <v>1</v>
      </c>
      <c r="I190" s="146"/>
      <c r="J190" s="147">
        <f>ROUND(I190*H190,2)</f>
        <v>0</v>
      </c>
      <c r="K190" s="143" t="s">
        <v>128</v>
      </c>
      <c r="L190" s="32"/>
      <c r="M190" s="148" t="s">
        <v>1</v>
      </c>
      <c r="N190" s="149" t="s">
        <v>38</v>
      </c>
      <c r="O190" s="57"/>
      <c r="P190" s="150">
        <f>O190*H190</f>
        <v>0</v>
      </c>
      <c r="Q190" s="150">
        <v>0</v>
      </c>
      <c r="R190" s="150">
        <f>Q190*H190</f>
        <v>0</v>
      </c>
      <c r="S190" s="150">
        <v>0</v>
      </c>
      <c r="T190" s="15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52" t="s">
        <v>129</v>
      </c>
      <c r="AT190" s="152" t="s">
        <v>124</v>
      </c>
      <c r="AU190" s="152" t="s">
        <v>82</v>
      </c>
      <c r="AY190" s="16" t="s">
        <v>123</v>
      </c>
      <c r="BE190" s="153">
        <f>IF(N190="základní",J190,0)</f>
        <v>0</v>
      </c>
      <c r="BF190" s="153">
        <f>IF(N190="snížená",J190,0)</f>
        <v>0</v>
      </c>
      <c r="BG190" s="153">
        <f>IF(N190="zákl. přenesená",J190,0)</f>
        <v>0</v>
      </c>
      <c r="BH190" s="153">
        <f>IF(N190="sníž. přenesená",J190,0)</f>
        <v>0</v>
      </c>
      <c r="BI190" s="153">
        <f>IF(N190="nulová",J190,0)</f>
        <v>0</v>
      </c>
      <c r="BJ190" s="16" t="s">
        <v>80</v>
      </c>
      <c r="BK190" s="153">
        <f>ROUND(I190*H190,2)</f>
        <v>0</v>
      </c>
      <c r="BL190" s="16" t="s">
        <v>129</v>
      </c>
      <c r="BM190" s="152" t="s">
        <v>330</v>
      </c>
    </row>
    <row r="191" spans="1:65" s="12" customFormat="1" ht="22.9" customHeight="1">
      <c r="B191" s="129"/>
      <c r="D191" s="130" t="s">
        <v>72</v>
      </c>
      <c r="E191" s="154" t="s">
        <v>178</v>
      </c>
      <c r="F191" s="154" t="s">
        <v>179</v>
      </c>
      <c r="I191" s="132"/>
      <c r="J191" s="155">
        <f>BK191</f>
        <v>0</v>
      </c>
      <c r="L191" s="129"/>
      <c r="M191" s="134"/>
      <c r="N191" s="135"/>
      <c r="O191" s="135"/>
      <c r="P191" s="136">
        <f>P192</f>
        <v>0</v>
      </c>
      <c r="Q191" s="135"/>
      <c r="R191" s="136">
        <f>R192</f>
        <v>0</v>
      </c>
      <c r="S191" s="135"/>
      <c r="T191" s="137">
        <f>T192</f>
        <v>0</v>
      </c>
      <c r="AR191" s="130" t="s">
        <v>140</v>
      </c>
      <c r="AT191" s="138" t="s">
        <v>72</v>
      </c>
      <c r="AU191" s="138" t="s">
        <v>80</v>
      </c>
      <c r="AY191" s="130" t="s">
        <v>123</v>
      </c>
      <c r="BK191" s="139">
        <f>BK192</f>
        <v>0</v>
      </c>
    </row>
    <row r="192" spans="1:65" s="2" customFormat="1" ht="16.5" customHeight="1">
      <c r="A192" s="31"/>
      <c r="B192" s="140"/>
      <c r="C192" s="141" t="s">
        <v>233</v>
      </c>
      <c r="D192" s="141" t="s">
        <v>124</v>
      </c>
      <c r="E192" s="142" t="s">
        <v>181</v>
      </c>
      <c r="F192" s="143" t="s">
        <v>182</v>
      </c>
      <c r="G192" s="144" t="s">
        <v>151</v>
      </c>
      <c r="H192" s="145">
        <v>1</v>
      </c>
      <c r="I192" s="146"/>
      <c r="J192" s="147">
        <f>ROUND(I192*H192,2)</f>
        <v>0</v>
      </c>
      <c r="K192" s="143" t="s">
        <v>128</v>
      </c>
      <c r="L192" s="32"/>
      <c r="M192" s="173" t="s">
        <v>1</v>
      </c>
      <c r="N192" s="174" t="s">
        <v>38</v>
      </c>
      <c r="O192" s="175"/>
      <c r="P192" s="176">
        <f>O192*H192</f>
        <v>0</v>
      </c>
      <c r="Q192" s="176">
        <v>0</v>
      </c>
      <c r="R192" s="176">
        <f>Q192*H192</f>
        <v>0</v>
      </c>
      <c r="S192" s="176">
        <v>0</v>
      </c>
      <c r="T192" s="177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52" t="s">
        <v>129</v>
      </c>
      <c r="AT192" s="152" t="s">
        <v>124</v>
      </c>
      <c r="AU192" s="152" t="s">
        <v>82</v>
      </c>
      <c r="AY192" s="16" t="s">
        <v>123</v>
      </c>
      <c r="BE192" s="153">
        <f>IF(N192="základní",J192,0)</f>
        <v>0</v>
      </c>
      <c r="BF192" s="153">
        <f>IF(N192="snížená",J192,0)</f>
        <v>0</v>
      </c>
      <c r="BG192" s="153">
        <f>IF(N192="zákl. přenesená",J192,0)</f>
        <v>0</v>
      </c>
      <c r="BH192" s="153">
        <f>IF(N192="sníž. přenesená",J192,0)</f>
        <v>0</v>
      </c>
      <c r="BI192" s="153">
        <f>IF(N192="nulová",J192,0)</f>
        <v>0</v>
      </c>
      <c r="BJ192" s="16" t="s">
        <v>80</v>
      </c>
      <c r="BK192" s="153">
        <f>ROUND(I192*H192,2)</f>
        <v>0</v>
      </c>
      <c r="BL192" s="16" t="s">
        <v>129</v>
      </c>
      <c r="BM192" s="152" t="s">
        <v>331</v>
      </c>
    </row>
    <row r="193" spans="1:31" s="2" customFormat="1" ht="6.95" customHeight="1">
      <c r="A193" s="31"/>
      <c r="B193" s="46"/>
      <c r="C193" s="47"/>
      <c r="D193" s="47"/>
      <c r="E193" s="47"/>
      <c r="F193" s="47"/>
      <c r="G193" s="47"/>
      <c r="H193" s="47"/>
      <c r="I193" s="47"/>
      <c r="J193" s="47"/>
      <c r="K193" s="47"/>
      <c r="L193" s="32"/>
      <c r="M193" s="31"/>
      <c r="O193" s="31"/>
      <c r="P193" s="31"/>
      <c r="Q193" s="31"/>
      <c r="R193" s="31"/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</row>
  </sheetData>
  <autoFilter ref="C121:K19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topLeftCell="A142" workbookViewId="0">
      <selection activeCell="Y152" sqref="Y15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6" t="s">
        <v>91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18" t="str">
        <f>'Rekapitulace stavby'!K6</f>
        <v>Plasy Výkaz výměr - D a) Stavebni upravy v Gymnazium a SOS Plasy</v>
      </c>
      <c r="F7" s="219"/>
      <c r="G7" s="219"/>
      <c r="H7" s="219"/>
      <c r="L7" s="19"/>
    </row>
    <row r="8" spans="1:46" s="2" customFormat="1" ht="12" customHeight="1">
      <c r="A8" s="31"/>
      <c r="B8" s="32"/>
      <c r="C8" s="31"/>
      <c r="D8" s="26" t="s">
        <v>96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197" t="s">
        <v>332</v>
      </c>
      <c r="F9" s="217"/>
      <c r="G9" s="217"/>
      <c r="H9" s="21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7. 6. 2023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0" t="str">
        <f>'Rekapitulace stavby'!E14</f>
        <v>Vyplň údaj</v>
      </c>
      <c r="F18" s="212"/>
      <c r="G18" s="212"/>
      <c r="H18" s="212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6" t="s">
        <v>1</v>
      </c>
      <c r="F27" s="216"/>
      <c r="G27" s="216"/>
      <c r="H27" s="21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ROUND((SUM(BE122:BE173)),  2)</f>
        <v>0</v>
      </c>
      <c r="G33" s="31"/>
      <c r="H33" s="31"/>
      <c r="I33" s="99">
        <v>0.21</v>
      </c>
      <c r="J33" s="98">
        <f>ROUND(((SUM(BE122:BE173))*I33),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ROUND((SUM(BF122:BF173)),  2)</f>
        <v>0</v>
      </c>
      <c r="G34" s="31"/>
      <c r="H34" s="31"/>
      <c r="I34" s="99">
        <v>0.15</v>
      </c>
      <c r="J34" s="98">
        <f>ROUND(((SUM(BF122:BF173))*I34),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ROUND((SUM(BG122:BG173)),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ROUND((SUM(BH122:BH173)),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ROUND((SUM(BI122:BI173)),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18" t="str">
        <f>E7</f>
        <v>Plasy Výkaz výměr - D a) Stavebni upravy v Gymnazium a SOS Plasy</v>
      </c>
      <c r="F85" s="219"/>
      <c r="G85" s="219"/>
      <c r="H85" s="21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197" t="str">
        <f>E9</f>
        <v>Objekt 4 - Polytechnická ...</v>
      </c>
      <c r="F87" s="217"/>
      <c r="G87" s="217"/>
      <c r="H87" s="21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7. 6. 2023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99</v>
      </c>
      <c r="D94" s="100"/>
      <c r="E94" s="100"/>
      <c r="F94" s="100"/>
      <c r="G94" s="100"/>
      <c r="H94" s="100"/>
      <c r="I94" s="100"/>
      <c r="J94" s="109" t="s">
        <v>100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101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5" customHeight="1">
      <c r="B97" s="111"/>
      <c r="D97" s="112" t="s">
        <v>333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9" customFormat="1" ht="24.95" customHeight="1">
      <c r="B98" s="111"/>
      <c r="D98" s="112" t="s">
        <v>333</v>
      </c>
      <c r="E98" s="113"/>
      <c r="F98" s="113"/>
      <c r="G98" s="113"/>
      <c r="H98" s="113"/>
      <c r="I98" s="113"/>
      <c r="J98" s="114">
        <f>J164</f>
        <v>0</v>
      </c>
      <c r="L98" s="111"/>
    </row>
    <row r="99" spans="1:31" s="9" customFormat="1" ht="24.95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J165</f>
        <v>0</v>
      </c>
      <c r="L99" s="111"/>
    </row>
    <row r="100" spans="1:31" s="10" customFormat="1" ht="19.899999999999999" customHeight="1">
      <c r="B100" s="115"/>
      <c r="D100" s="116" t="s">
        <v>105</v>
      </c>
      <c r="E100" s="117"/>
      <c r="F100" s="117"/>
      <c r="G100" s="117"/>
      <c r="H100" s="117"/>
      <c r="I100" s="117"/>
      <c r="J100" s="118">
        <f>J166</f>
        <v>0</v>
      </c>
      <c r="L100" s="115"/>
    </row>
    <row r="101" spans="1:31" s="10" customFormat="1" ht="19.89999999999999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J170</f>
        <v>0</v>
      </c>
      <c r="L101" s="115"/>
    </row>
    <row r="102" spans="1:31" s="10" customFormat="1" ht="19.899999999999999" customHeight="1">
      <c r="B102" s="115"/>
      <c r="D102" s="116" t="s">
        <v>107</v>
      </c>
      <c r="E102" s="117"/>
      <c r="F102" s="117"/>
      <c r="G102" s="117"/>
      <c r="H102" s="117"/>
      <c r="I102" s="117"/>
      <c r="J102" s="118">
        <f>J172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108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6.25" customHeight="1">
      <c r="A112" s="31"/>
      <c r="B112" s="32"/>
      <c r="C112" s="31"/>
      <c r="D112" s="31"/>
      <c r="E112" s="218" t="str">
        <f>E7</f>
        <v>Plasy Výkaz výměr - D a) Stavebni upravy v Gymnazium a SOS Plasy</v>
      </c>
      <c r="F112" s="219"/>
      <c r="G112" s="219"/>
      <c r="H112" s="21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197" t="str">
        <f>E9</f>
        <v>Objekt 4 - Polytechnická ...</v>
      </c>
      <c r="F114" s="217"/>
      <c r="G114" s="217"/>
      <c r="H114" s="21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F12</f>
        <v xml:space="preserve"> </v>
      </c>
      <c r="G116" s="31"/>
      <c r="H116" s="31"/>
      <c r="I116" s="26" t="s">
        <v>22</v>
      </c>
      <c r="J116" s="54" t="str">
        <f>IF(J12="","",J12)</f>
        <v>7. 6. 2023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E15</f>
        <v xml:space="preserve"> </v>
      </c>
      <c r="G118" s="31"/>
      <c r="H118" s="31"/>
      <c r="I118" s="26" t="s">
        <v>29</v>
      </c>
      <c r="J118" s="29" t="str">
        <f>E21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IF(E18="","",E18)</f>
        <v>Vyplň údaj</v>
      </c>
      <c r="G119" s="31"/>
      <c r="H119" s="31"/>
      <c r="I119" s="26" t="s">
        <v>31</v>
      </c>
      <c r="J119" s="29" t="str">
        <f>E24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109</v>
      </c>
      <c r="D121" s="122" t="s">
        <v>58</v>
      </c>
      <c r="E121" s="122" t="s">
        <v>54</v>
      </c>
      <c r="F121" s="122" t="s">
        <v>55</v>
      </c>
      <c r="G121" s="122" t="s">
        <v>110</v>
      </c>
      <c r="H121" s="122" t="s">
        <v>111</v>
      </c>
      <c r="I121" s="122" t="s">
        <v>112</v>
      </c>
      <c r="J121" s="122" t="s">
        <v>100</v>
      </c>
      <c r="K121" s="123" t="s">
        <v>113</v>
      </c>
      <c r="L121" s="124"/>
      <c r="M121" s="61" t="s">
        <v>1</v>
      </c>
      <c r="N121" s="62" t="s">
        <v>37</v>
      </c>
      <c r="O121" s="62" t="s">
        <v>114</v>
      </c>
      <c r="P121" s="62" t="s">
        <v>115</v>
      </c>
      <c r="Q121" s="62" t="s">
        <v>116</v>
      </c>
      <c r="R121" s="62" t="s">
        <v>117</v>
      </c>
      <c r="S121" s="62" t="s">
        <v>118</v>
      </c>
      <c r="T121" s="63" t="s">
        <v>119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120</v>
      </c>
      <c r="D122" s="31"/>
      <c r="E122" s="31"/>
      <c r="F122" s="31"/>
      <c r="G122" s="31"/>
      <c r="H122" s="31"/>
      <c r="I122" s="31"/>
      <c r="J122" s="125">
        <f>BK122</f>
        <v>0</v>
      </c>
      <c r="K122" s="31"/>
      <c r="L122" s="32"/>
      <c r="M122" s="64"/>
      <c r="N122" s="55"/>
      <c r="O122" s="65"/>
      <c r="P122" s="126">
        <f>P123+P164+P165</f>
        <v>0</v>
      </c>
      <c r="Q122" s="65"/>
      <c r="R122" s="126">
        <f>R123+R164+R165</f>
        <v>0</v>
      </c>
      <c r="S122" s="65"/>
      <c r="T122" s="127">
        <f>T123+T164+T165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72</v>
      </c>
      <c r="AU122" s="16" t="s">
        <v>102</v>
      </c>
      <c r="BK122" s="128">
        <f>BK123+BK164+BK165</f>
        <v>0</v>
      </c>
    </row>
    <row r="123" spans="1:65" s="12" customFormat="1" ht="25.9" customHeight="1">
      <c r="B123" s="129"/>
      <c r="D123" s="130" t="s">
        <v>72</v>
      </c>
      <c r="E123" s="131" t="s">
        <v>121</v>
      </c>
      <c r="F123" s="131" t="s">
        <v>334</v>
      </c>
      <c r="I123" s="132"/>
      <c r="J123" s="133">
        <f>BK123</f>
        <v>0</v>
      </c>
      <c r="L123" s="129"/>
      <c r="M123" s="134"/>
      <c r="N123" s="135"/>
      <c r="O123" s="135"/>
      <c r="P123" s="136">
        <f>SUM(P124:P163)</f>
        <v>0</v>
      </c>
      <c r="Q123" s="135"/>
      <c r="R123" s="136">
        <f>SUM(R124:R163)</f>
        <v>0</v>
      </c>
      <c r="S123" s="135"/>
      <c r="T123" s="137">
        <f>SUM(T124:T163)</f>
        <v>0</v>
      </c>
      <c r="AR123" s="130" t="s">
        <v>80</v>
      </c>
      <c r="AT123" s="138" t="s">
        <v>72</v>
      </c>
      <c r="AU123" s="138" t="s">
        <v>73</v>
      </c>
      <c r="AY123" s="130" t="s">
        <v>123</v>
      </c>
      <c r="BK123" s="139">
        <f>SUM(BK124:BK163)</f>
        <v>0</v>
      </c>
    </row>
    <row r="124" spans="1:65" s="2" customFormat="1" ht="24.2" customHeight="1">
      <c r="A124" s="31"/>
      <c r="B124" s="140"/>
      <c r="C124" s="141" t="s">
        <v>80</v>
      </c>
      <c r="D124" s="141" t="s">
        <v>124</v>
      </c>
      <c r="E124" s="142" t="s">
        <v>125</v>
      </c>
      <c r="F124" s="143" t="s">
        <v>126</v>
      </c>
      <c r="G124" s="144" t="s">
        <v>127</v>
      </c>
      <c r="H124" s="145">
        <v>102.12</v>
      </c>
      <c r="I124" s="146"/>
      <c r="J124" s="147">
        <f>ROUND(I124*H124,2)</f>
        <v>0</v>
      </c>
      <c r="K124" s="143" t="s">
        <v>128</v>
      </c>
      <c r="L124" s="32"/>
      <c r="M124" s="148" t="s">
        <v>1</v>
      </c>
      <c r="N124" s="149" t="s">
        <v>38</v>
      </c>
      <c r="O124" s="57"/>
      <c r="P124" s="150">
        <f>O124*H124</f>
        <v>0</v>
      </c>
      <c r="Q124" s="150">
        <v>0</v>
      </c>
      <c r="R124" s="150">
        <f>Q124*H124</f>
        <v>0</v>
      </c>
      <c r="S124" s="150">
        <v>0</v>
      </c>
      <c r="T124" s="15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2" t="s">
        <v>129</v>
      </c>
      <c r="AT124" s="152" t="s">
        <v>124</v>
      </c>
      <c r="AU124" s="152" t="s">
        <v>80</v>
      </c>
      <c r="AY124" s="16" t="s">
        <v>123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6" t="s">
        <v>80</v>
      </c>
      <c r="BK124" s="153">
        <f>ROUND(I124*H124,2)</f>
        <v>0</v>
      </c>
      <c r="BL124" s="16" t="s">
        <v>129</v>
      </c>
      <c r="BM124" s="152" t="s">
        <v>82</v>
      </c>
    </row>
    <row r="125" spans="1:65" s="2" customFormat="1" ht="16.5" customHeight="1">
      <c r="A125" s="31"/>
      <c r="B125" s="140"/>
      <c r="C125" s="141" t="s">
        <v>82</v>
      </c>
      <c r="D125" s="141" t="s">
        <v>124</v>
      </c>
      <c r="E125" s="142" t="s">
        <v>130</v>
      </c>
      <c r="F125" s="143" t="s">
        <v>131</v>
      </c>
      <c r="G125" s="144" t="s">
        <v>127</v>
      </c>
      <c r="H125" s="145">
        <v>150.62</v>
      </c>
      <c r="I125" s="146"/>
      <c r="J125" s="147">
        <f>ROUND(I125*H125,2)</f>
        <v>0</v>
      </c>
      <c r="K125" s="143" t="s">
        <v>128</v>
      </c>
      <c r="L125" s="32"/>
      <c r="M125" s="148" t="s">
        <v>1</v>
      </c>
      <c r="N125" s="149" t="s">
        <v>38</v>
      </c>
      <c r="O125" s="57"/>
      <c r="P125" s="150">
        <f>O125*H125</f>
        <v>0</v>
      </c>
      <c r="Q125" s="150">
        <v>0</v>
      </c>
      <c r="R125" s="150">
        <f>Q125*H125</f>
        <v>0</v>
      </c>
      <c r="S125" s="150">
        <v>0</v>
      </c>
      <c r="T125" s="15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2" t="s">
        <v>129</v>
      </c>
      <c r="AT125" s="152" t="s">
        <v>124</v>
      </c>
      <c r="AU125" s="152" t="s">
        <v>80</v>
      </c>
      <c r="AY125" s="16" t="s">
        <v>123</v>
      </c>
      <c r="BE125" s="153">
        <f>IF(N125="základní",J125,0)</f>
        <v>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16" t="s">
        <v>80</v>
      </c>
      <c r="BK125" s="153">
        <f>ROUND(I125*H125,2)</f>
        <v>0</v>
      </c>
      <c r="BL125" s="16" t="s">
        <v>129</v>
      </c>
      <c r="BM125" s="152" t="s">
        <v>129</v>
      </c>
    </row>
    <row r="126" spans="1:65" s="13" customFormat="1">
      <c r="B126" s="156"/>
      <c r="D126" s="157" t="s">
        <v>170</v>
      </c>
      <c r="E126" s="158" t="s">
        <v>1</v>
      </c>
      <c r="F126" s="159" t="s">
        <v>335</v>
      </c>
      <c r="H126" s="160">
        <v>150.62</v>
      </c>
      <c r="I126" s="161"/>
      <c r="L126" s="156"/>
      <c r="M126" s="162"/>
      <c r="N126" s="163"/>
      <c r="O126" s="163"/>
      <c r="P126" s="163"/>
      <c r="Q126" s="163"/>
      <c r="R126" s="163"/>
      <c r="S126" s="163"/>
      <c r="T126" s="164"/>
      <c r="AT126" s="158" t="s">
        <v>170</v>
      </c>
      <c r="AU126" s="158" t="s">
        <v>80</v>
      </c>
      <c r="AV126" s="13" t="s">
        <v>82</v>
      </c>
      <c r="AW126" s="13" t="s">
        <v>30</v>
      </c>
      <c r="AX126" s="13" t="s">
        <v>73</v>
      </c>
      <c r="AY126" s="158" t="s">
        <v>123</v>
      </c>
    </row>
    <row r="127" spans="1:65" s="14" customFormat="1">
      <c r="B127" s="165"/>
      <c r="D127" s="157" t="s">
        <v>170</v>
      </c>
      <c r="E127" s="166" t="s">
        <v>1</v>
      </c>
      <c r="F127" s="167" t="s">
        <v>172</v>
      </c>
      <c r="H127" s="168">
        <v>150.62</v>
      </c>
      <c r="I127" s="169"/>
      <c r="L127" s="165"/>
      <c r="M127" s="170"/>
      <c r="N127" s="171"/>
      <c r="O127" s="171"/>
      <c r="P127" s="171"/>
      <c r="Q127" s="171"/>
      <c r="R127" s="171"/>
      <c r="S127" s="171"/>
      <c r="T127" s="172"/>
      <c r="AT127" s="166" t="s">
        <v>170</v>
      </c>
      <c r="AU127" s="166" t="s">
        <v>80</v>
      </c>
      <c r="AV127" s="14" t="s">
        <v>129</v>
      </c>
      <c r="AW127" s="14" t="s">
        <v>30</v>
      </c>
      <c r="AX127" s="14" t="s">
        <v>80</v>
      </c>
      <c r="AY127" s="166" t="s">
        <v>123</v>
      </c>
    </row>
    <row r="128" spans="1:65" s="2" customFormat="1" ht="21.75" customHeight="1">
      <c r="A128" s="31"/>
      <c r="B128" s="140"/>
      <c r="C128" s="141" t="s">
        <v>132</v>
      </c>
      <c r="D128" s="141" t="s">
        <v>124</v>
      </c>
      <c r="E128" s="142" t="s">
        <v>190</v>
      </c>
      <c r="F128" s="143" t="s">
        <v>191</v>
      </c>
      <c r="G128" s="144" t="s">
        <v>127</v>
      </c>
      <c r="H128" s="145">
        <v>102.12</v>
      </c>
      <c r="I128" s="146"/>
      <c r="J128" s="147">
        <f t="shared" ref="J128:J135" si="0">ROUND(I128*H128,2)</f>
        <v>0</v>
      </c>
      <c r="K128" s="143" t="s">
        <v>128</v>
      </c>
      <c r="L128" s="32"/>
      <c r="M128" s="148" t="s">
        <v>1</v>
      </c>
      <c r="N128" s="149" t="s">
        <v>38</v>
      </c>
      <c r="O128" s="57"/>
      <c r="P128" s="150">
        <f t="shared" ref="P128:P135" si="1">O128*H128</f>
        <v>0</v>
      </c>
      <c r="Q128" s="150">
        <v>0</v>
      </c>
      <c r="R128" s="150">
        <f t="shared" ref="R128:R135" si="2">Q128*H128</f>
        <v>0</v>
      </c>
      <c r="S128" s="150">
        <v>0</v>
      </c>
      <c r="T128" s="151">
        <f t="shared" ref="T128:T135" si="3"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2" t="s">
        <v>129</v>
      </c>
      <c r="AT128" s="152" t="s">
        <v>124</v>
      </c>
      <c r="AU128" s="152" t="s">
        <v>80</v>
      </c>
      <c r="AY128" s="16" t="s">
        <v>123</v>
      </c>
      <c r="BE128" s="153">
        <f t="shared" ref="BE128:BE135" si="4">IF(N128="základní",J128,0)</f>
        <v>0</v>
      </c>
      <c r="BF128" s="153">
        <f t="shared" ref="BF128:BF135" si="5">IF(N128="snížená",J128,0)</f>
        <v>0</v>
      </c>
      <c r="BG128" s="153">
        <f t="shared" ref="BG128:BG135" si="6">IF(N128="zákl. přenesená",J128,0)</f>
        <v>0</v>
      </c>
      <c r="BH128" s="153">
        <f t="shared" ref="BH128:BH135" si="7">IF(N128="sníž. přenesená",J128,0)</f>
        <v>0</v>
      </c>
      <c r="BI128" s="153">
        <f t="shared" ref="BI128:BI135" si="8">IF(N128="nulová",J128,0)</f>
        <v>0</v>
      </c>
      <c r="BJ128" s="16" t="s">
        <v>80</v>
      </c>
      <c r="BK128" s="153">
        <f t="shared" ref="BK128:BK135" si="9">ROUND(I128*H128,2)</f>
        <v>0</v>
      </c>
      <c r="BL128" s="16" t="s">
        <v>129</v>
      </c>
      <c r="BM128" s="152" t="s">
        <v>135</v>
      </c>
    </row>
    <row r="129" spans="1:65" s="2" customFormat="1" ht="24.2" customHeight="1">
      <c r="A129" s="31"/>
      <c r="B129" s="140"/>
      <c r="C129" s="141" t="s">
        <v>129</v>
      </c>
      <c r="D129" s="141" t="s">
        <v>124</v>
      </c>
      <c r="E129" s="142" t="s">
        <v>133</v>
      </c>
      <c r="F129" s="143" t="s">
        <v>134</v>
      </c>
      <c r="G129" s="144" t="s">
        <v>127</v>
      </c>
      <c r="H129" s="145">
        <v>102.12</v>
      </c>
      <c r="I129" s="146"/>
      <c r="J129" s="147">
        <f t="shared" si="0"/>
        <v>0</v>
      </c>
      <c r="K129" s="143" t="s">
        <v>128</v>
      </c>
      <c r="L129" s="32"/>
      <c r="M129" s="148" t="s">
        <v>1</v>
      </c>
      <c r="N129" s="149" t="s">
        <v>38</v>
      </c>
      <c r="O129" s="57"/>
      <c r="P129" s="150">
        <f t="shared" si="1"/>
        <v>0</v>
      </c>
      <c r="Q129" s="150">
        <v>0</v>
      </c>
      <c r="R129" s="150">
        <f t="shared" si="2"/>
        <v>0</v>
      </c>
      <c r="S129" s="150">
        <v>0</v>
      </c>
      <c r="T129" s="151">
        <f t="shared" si="3"/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2" t="s">
        <v>129</v>
      </c>
      <c r="AT129" s="152" t="s">
        <v>124</v>
      </c>
      <c r="AU129" s="152" t="s">
        <v>80</v>
      </c>
      <c r="AY129" s="16" t="s">
        <v>123</v>
      </c>
      <c r="BE129" s="153">
        <f t="shared" si="4"/>
        <v>0</v>
      </c>
      <c r="BF129" s="153">
        <f t="shared" si="5"/>
        <v>0</v>
      </c>
      <c r="BG129" s="153">
        <f t="shared" si="6"/>
        <v>0</v>
      </c>
      <c r="BH129" s="153">
        <f t="shared" si="7"/>
        <v>0</v>
      </c>
      <c r="BI129" s="153">
        <f t="shared" si="8"/>
        <v>0</v>
      </c>
      <c r="BJ129" s="16" t="s">
        <v>80</v>
      </c>
      <c r="BK129" s="153">
        <f t="shared" si="9"/>
        <v>0</v>
      </c>
      <c r="BL129" s="16" t="s">
        <v>129</v>
      </c>
      <c r="BM129" s="152" t="s">
        <v>139</v>
      </c>
    </row>
    <row r="130" spans="1:65" s="2" customFormat="1" ht="24.2" customHeight="1">
      <c r="A130" s="31"/>
      <c r="B130" s="140"/>
      <c r="C130" s="141" t="s">
        <v>140</v>
      </c>
      <c r="D130" s="141" t="s">
        <v>124</v>
      </c>
      <c r="E130" s="142" t="s">
        <v>192</v>
      </c>
      <c r="F130" s="143" t="s">
        <v>336</v>
      </c>
      <c r="G130" s="144" t="s">
        <v>127</v>
      </c>
      <c r="H130" s="145">
        <v>48.5</v>
      </c>
      <c r="I130" s="146"/>
      <c r="J130" s="147">
        <f t="shared" si="0"/>
        <v>0</v>
      </c>
      <c r="K130" s="143" t="s">
        <v>128</v>
      </c>
      <c r="L130" s="32"/>
      <c r="M130" s="148" t="s">
        <v>1</v>
      </c>
      <c r="N130" s="149" t="s">
        <v>38</v>
      </c>
      <c r="O130" s="57"/>
      <c r="P130" s="150">
        <f t="shared" si="1"/>
        <v>0</v>
      </c>
      <c r="Q130" s="150">
        <v>0</v>
      </c>
      <c r="R130" s="150">
        <f t="shared" si="2"/>
        <v>0</v>
      </c>
      <c r="S130" s="150">
        <v>0</v>
      </c>
      <c r="T130" s="151">
        <f t="shared" si="3"/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2" t="s">
        <v>129</v>
      </c>
      <c r="AT130" s="152" t="s">
        <v>124</v>
      </c>
      <c r="AU130" s="152" t="s">
        <v>80</v>
      </c>
      <c r="AY130" s="16" t="s">
        <v>123</v>
      </c>
      <c r="BE130" s="153">
        <f t="shared" si="4"/>
        <v>0</v>
      </c>
      <c r="BF130" s="153">
        <f t="shared" si="5"/>
        <v>0</v>
      </c>
      <c r="BG130" s="153">
        <f t="shared" si="6"/>
        <v>0</v>
      </c>
      <c r="BH130" s="153">
        <f t="shared" si="7"/>
        <v>0</v>
      </c>
      <c r="BI130" s="153">
        <f t="shared" si="8"/>
        <v>0</v>
      </c>
      <c r="BJ130" s="16" t="s">
        <v>80</v>
      </c>
      <c r="BK130" s="153">
        <f t="shared" si="9"/>
        <v>0</v>
      </c>
      <c r="BL130" s="16" t="s">
        <v>129</v>
      </c>
      <c r="BM130" s="152" t="s">
        <v>144</v>
      </c>
    </row>
    <row r="131" spans="1:65" s="2" customFormat="1" ht="16.5" customHeight="1">
      <c r="A131" s="31"/>
      <c r="B131" s="140"/>
      <c r="C131" s="141" t="s">
        <v>135</v>
      </c>
      <c r="D131" s="141" t="s">
        <v>124</v>
      </c>
      <c r="E131" s="142" t="s">
        <v>136</v>
      </c>
      <c r="F131" s="143" t="s">
        <v>137</v>
      </c>
      <c r="G131" s="144" t="s">
        <v>138</v>
      </c>
      <c r="H131" s="145">
        <v>2.9</v>
      </c>
      <c r="I131" s="146"/>
      <c r="J131" s="147">
        <f t="shared" si="0"/>
        <v>0</v>
      </c>
      <c r="K131" s="143" t="s">
        <v>128</v>
      </c>
      <c r="L131" s="32"/>
      <c r="M131" s="148" t="s">
        <v>1</v>
      </c>
      <c r="N131" s="149" t="s">
        <v>38</v>
      </c>
      <c r="O131" s="57"/>
      <c r="P131" s="150">
        <f t="shared" si="1"/>
        <v>0</v>
      </c>
      <c r="Q131" s="150">
        <v>0</v>
      </c>
      <c r="R131" s="150">
        <f t="shared" si="2"/>
        <v>0</v>
      </c>
      <c r="S131" s="150">
        <v>0</v>
      </c>
      <c r="T131" s="151">
        <f t="shared" si="3"/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52" t="s">
        <v>129</v>
      </c>
      <c r="AT131" s="152" t="s">
        <v>124</v>
      </c>
      <c r="AU131" s="152" t="s">
        <v>80</v>
      </c>
      <c r="AY131" s="16" t="s">
        <v>123</v>
      </c>
      <c r="BE131" s="153">
        <f t="shared" si="4"/>
        <v>0</v>
      </c>
      <c r="BF131" s="153">
        <f t="shared" si="5"/>
        <v>0</v>
      </c>
      <c r="BG131" s="153">
        <f t="shared" si="6"/>
        <v>0</v>
      </c>
      <c r="BH131" s="153">
        <f t="shared" si="7"/>
        <v>0</v>
      </c>
      <c r="BI131" s="153">
        <f t="shared" si="8"/>
        <v>0</v>
      </c>
      <c r="BJ131" s="16" t="s">
        <v>80</v>
      </c>
      <c r="BK131" s="153">
        <f t="shared" si="9"/>
        <v>0</v>
      </c>
      <c r="BL131" s="16" t="s">
        <v>129</v>
      </c>
      <c r="BM131" s="152" t="s">
        <v>147</v>
      </c>
    </row>
    <row r="132" spans="1:65" s="2" customFormat="1" ht="24.2" customHeight="1">
      <c r="A132" s="31"/>
      <c r="B132" s="140"/>
      <c r="C132" s="141" t="s">
        <v>148</v>
      </c>
      <c r="D132" s="141" t="s">
        <v>124</v>
      </c>
      <c r="E132" s="142" t="s">
        <v>195</v>
      </c>
      <c r="F132" s="143" t="s">
        <v>264</v>
      </c>
      <c r="G132" s="144" t="s">
        <v>138</v>
      </c>
      <c r="H132" s="145">
        <v>0.7</v>
      </c>
      <c r="I132" s="146"/>
      <c r="J132" s="147">
        <f t="shared" si="0"/>
        <v>0</v>
      </c>
      <c r="K132" s="143" t="s">
        <v>128</v>
      </c>
      <c r="L132" s="32"/>
      <c r="M132" s="148" t="s">
        <v>1</v>
      </c>
      <c r="N132" s="149" t="s">
        <v>38</v>
      </c>
      <c r="O132" s="57"/>
      <c r="P132" s="150">
        <f t="shared" si="1"/>
        <v>0</v>
      </c>
      <c r="Q132" s="150">
        <v>0</v>
      </c>
      <c r="R132" s="150">
        <f t="shared" si="2"/>
        <v>0</v>
      </c>
      <c r="S132" s="150">
        <v>0</v>
      </c>
      <c r="T132" s="151">
        <f t="shared" si="3"/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52" t="s">
        <v>129</v>
      </c>
      <c r="AT132" s="152" t="s">
        <v>124</v>
      </c>
      <c r="AU132" s="152" t="s">
        <v>80</v>
      </c>
      <c r="AY132" s="16" t="s">
        <v>123</v>
      </c>
      <c r="BE132" s="153">
        <f t="shared" si="4"/>
        <v>0</v>
      </c>
      <c r="BF132" s="153">
        <f t="shared" si="5"/>
        <v>0</v>
      </c>
      <c r="BG132" s="153">
        <f t="shared" si="6"/>
        <v>0</v>
      </c>
      <c r="BH132" s="153">
        <f t="shared" si="7"/>
        <v>0</v>
      </c>
      <c r="BI132" s="153">
        <f t="shared" si="8"/>
        <v>0</v>
      </c>
      <c r="BJ132" s="16" t="s">
        <v>80</v>
      </c>
      <c r="BK132" s="153">
        <f t="shared" si="9"/>
        <v>0</v>
      </c>
      <c r="BL132" s="16" t="s">
        <v>129</v>
      </c>
      <c r="BM132" s="152" t="s">
        <v>152</v>
      </c>
    </row>
    <row r="133" spans="1:65" s="2" customFormat="1" ht="16.5" customHeight="1">
      <c r="A133" s="31"/>
      <c r="B133" s="140"/>
      <c r="C133" s="141" t="s">
        <v>139</v>
      </c>
      <c r="D133" s="141" t="s">
        <v>124</v>
      </c>
      <c r="E133" s="142" t="s">
        <v>197</v>
      </c>
      <c r="F133" s="143" t="s">
        <v>198</v>
      </c>
      <c r="G133" s="144" t="s">
        <v>138</v>
      </c>
      <c r="H133" s="145">
        <v>0.7</v>
      </c>
      <c r="I133" s="146"/>
      <c r="J133" s="147">
        <f t="shared" si="0"/>
        <v>0</v>
      </c>
      <c r="K133" s="143" t="s">
        <v>128</v>
      </c>
      <c r="L133" s="32"/>
      <c r="M133" s="148" t="s">
        <v>1</v>
      </c>
      <c r="N133" s="149" t="s">
        <v>38</v>
      </c>
      <c r="O133" s="57"/>
      <c r="P133" s="150">
        <f t="shared" si="1"/>
        <v>0</v>
      </c>
      <c r="Q133" s="150">
        <v>0</v>
      </c>
      <c r="R133" s="150">
        <f t="shared" si="2"/>
        <v>0</v>
      </c>
      <c r="S133" s="150">
        <v>0</v>
      </c>
      <c r="T133" s="151">
        <f t="shared" si="3"/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2" t="s">
        <v>129</v>
      </c>
      <c r="AT133" s="152" t="s">
        <v>124</v>
      </c>
      <c r="AU133" s="152" t="s">
        <v>80</v>
      </c>
      <c r="AY133" s="16" t="s">
        <v>123</v>
      </c>
      <c r="BE133" s="153">
        <f t="shared" si="4"/>
        <v>0</v>
      </c>
      <c r="BF133" s="153">
        <f t="shared" si="5"/>
        <v>0</v>
      </c>
      <c r="BG133" s="153">
        <f t="shared" si="6"/>
        <v>0</v>
      </c>
      <c r="BH133" s="153">
        <f t="shared" si="7"/>
        <v>0</v>
      </c>
      <c r="BI133" s="153">
        <f t="shared" si="8"/>
        <v>0</v>
      </c>
      <c r="BJ133" s="16" t="s">
        <v>80</v>
      </c>
      <c r="BK133" s="153">
        <f t="shared" si="9"/>
        <v>0</v>
      </c>
      <c r="BL133" s="16" t="s">
        <v>129</v>
      </c>
      <c r="BM133" s="152" t="s">
        <v>155</v>
      </c>
    </row>
    <row r="134" spans="1:65" s="2" customFormat="1" ht="21.75" customHeight="1">
      <c r="A134" s="31"/>
      <c r="B134" s="140"/>
      <c r="C134" s="141" t="s">
        <v>156</v>
      </c>
      <c r="D134" s="141" t="s">
        <v>124</v>
      </c>
      <c r="E134" s="142" t="s">
        <v>199</v>
      </c>
      <c r="F134" s="143" t="s">
        <v>200</v>
      </c>
      <c r="G134" s="144" t="s">
        <v>138</v>
      </c>
      <c r="H134" s="145">
        <v>0.7</v>
      </c>
      <c r="I134" s="146"/>
      <c r="J134" s="147">
        <f t="shared" si="0"/>
        <v>0</v>
      </c>
      <c r="K134" s="143" t="s">
        <v>128</v>
      </c>
      <c r="L134" s="32"/>
      <c r="M134" s="148" t="s">
        <v>1</v>
      </c>
      <c r="N134" s="149" t="s">
        <v>38</v>
      </c>
      <c r="O134" s="57"/>
      <c r="P134" s="150">
        <f t="shared" si="1"/>
        <v>0</v>
      </c>
      <c r="Q134" s="150">
        <v>0</v>
      </c>
      <c r="R134" s="150">
        <f t="shared" si="2"/>
        <v>0</v>
      </c>
      <c r="S134" s="150">
        <v>0</v>
      </c>
      <c r="T134" s="151">
        <f t="shared" si="3"/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2" t="s">
        <v>129</v>
      </c>
      <c r="AT134" s="152" t="s">
        <v>124</v>
      </c>
      <c r="AU134" s="152" t="s">
        <v>80</v>
      </c>
      <c r="AY134" s="16" t="s">
        <v>123</v>
      </c>
      <c r="BE134" s="153">
        <f t="shared" si="4"/>
        <v>0</v>
      </c>
      <c r="BF134" s="153">
        <f t="shared" si="5"/>
        <v>0</v>
      </c>
      <c r="BG134" s="153">
        <f t="shared" si="6"/>
        <v>0</v>
      </c>
      <c r="BH134" s="153">
        <f t="shared" si="7"/>
        <v>0</v>
      </c>
      <c r="BI134" s="153">
        <f t="shared" si="8"/>
        <v>0</v>
      </c>
      <c r="BJ134" s="16" t="s">
        <v>80</v>
      </c>
      <c r="BK134" s="153">
        <f t="shared" si="9"/>
        <v>0</v>
      </c>
      <c r="BL134" s="16" t="s">
        <v>129</v>
      </c>
      <c r="BM134" s="152" t="s">
        <v>159</v>
      </c>
    </row>
    <row r="135" spans="1:65" s="2" customFormat="1" ht="24.2" customHeight="1">
      <c r="A135" s="31"/>
      <c r="B135" s="140"/>
      <c r="C135" s="141" t="s">
        <v>144</v>
      </c>
      <c r="D135" s="141" t="s">
        <v>124</v>
      </c>
      <c r="E135" s="142" t="s">
        <v>201</v>
      </c>
      <c r="F135" s="143" t="s">
        <v>202</v>
      </c>
      <c r="G135" s="144" t="s">
        <v>138</v>
      </c>
      <c r="H135" s="145">
        <v>17.5</v>
      </c>
      <c r="I135" s="146"/>
      <c r="J135" s="147">
        <f t="shared" si="0"/>
        <v>0</v>
      </c>
      <c r="K135" s="143" t="s">
        <v>128</v>
      </c>
      <c r="L135" s="32"/>
      <c r="M135" s="148" t="s">
        <v>1</v>
      </c>
      <c r="N135" s="149" t="s">
        <v>38</v>
      </c>
      <c r="O135" s="57"/>
      <c r="P135" s="150">
        <f t="shared" si="1"/>
        <v>0</v>
      </c>
      <c r="Q135" s="150">
        <v>0</v>
      </c>
      <c r="R135" s="150">
        <f t="shared" si="2"/>
        <v>0</v>
      </c>
      <c r="S135" s="150">
        <v>0</v>
      </c>
      <c r="T135" s="151">
        <f t="shared" si="3"/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2" t="s">
        <v>129</v>
      </c>
      <c r="AT135" s="152" t="s">
        <v>124</v>
      </c>
      <c r="AU135" s="152" t="s">
        <v>80</v>
      </c>
      <c r="AY135" s="16" t="s">
        <v>123</v>
      </c>
      <c r="BE135" s="153">
        <f t="shared" si="4"/>
        <v>0</v>
      </c>
      <c r="BF135" s="153">
        <f t="shared" si="5"/>
        <v>0</v>
      </c>
      <c r="BG135" s="153">
        <f t="shared" si="6"/>
        <v>0</v>
      </c>
      <c r="BH135" s="153">
        <f t="shared" si="7"/>
        <v>0</v>
      </c>
      <c r="BI135" s="153">
        <f t="shared" si="8"/>
        <v>0</v>
      </c>
      <c r="BJ135" s="16" t="s">
        <v>80</v>
      </c>
      <c r="BK135" s="153">
        <f t="shared" si="9"/>
        <v>0</v>
      </c>
      <c r="BL135" s="16" t="s">
        <v>129</v>
      </c>
      <c r="BM135" s="152" t="s">
        <v>162</v>
      </c>
    </row>
    <row r="136" spans="1:65" s="13" customFormat="1">
      <c r="B136" s="156"/>
      <c r="D136" s="157" t="s">
        <v>170</v>
      </c>
      <c r="E136" s="158" t="s">
        <v>1</v>
      </c>
      <c r="F136" s="159" t="s">
        <v>337</v>
      </c>
      <c r="H136" s="160">
        <v>17.5</v>
      </c>
      <c r="I136" s="161"/>
      <c r="L136" s="156"/>
      <c r="M136" s="162"/>
      <c r="N136" s="163"/>
      <c r="O136" s="163"/>
      <c r="P136" s="163"/>
      <c r="Q136" s="163"/>
      <c r="R136" s="163"/>
      <c r="S136" s="163"/>
      <c r="T136" s="164"/>
      <c r="AT136" s="158" t="s">
        <v>170</v>
      </c>
      <c r="AU136" s="158" t="s">
        <v>80</v>
      </c>
      <c r="AV136" s="13" t="s">
        <v>82</v>
      </c>
      <c r="AW136" s="13" t="s">
        <v>30</v>
      </c>
      <c r="AX136" s="13" t="s">
        <v>73</v>
      </c>
      <c r="AY136" s="158" t="s">
        <v>123</v>
      </c>
    </row>
    <row r="137" spans="1:65" s="14" customFormat="1">
      <c r="B137" s="165"/>
      <c r="D137" s="157" t="s">
        <v>170</v>
      </c>
      <c r="E137" s="166" t="s">
        <v>1</v>
      </c>
      <c r="F137" s="167" t="s">
        <v>172</v>
      </c>
      <c r="H137" s="168">
        <v>17.5</v>
      </c>
      <c r="I137" s="169"/>
      <c r="L137" s="165"/>
      <c r="M137" s="170"/>
      <c r="N137" s="171"/>
      <c r="O137" s="171"/>
      <c r="P137" s="171"/>
      <c r="Q137" s="171"/>
      <c r="R137" s="171"/>
      <c r="S137" s="171"/>
      <c r="T137" s="172"/>
      <c r="AT137" s="166" t="s">
        <v>170</v>
      </c>
      <c r="AU137" s="166" t="s">
        <v>80</v>
      </c>
      <c r="AV137" s="14" t="s">
        <v>129</v>
      </c>
      <c r="AW137" s="14" t="s">
        <v>30</v>
      </c>
      <c r="AX137" s="14" t="s">
        <v>80</v>
      </c>
      <c r="AY137" s="166" t="s">
        <v>123</v>
      </c>
    </row>
    <row r="138" spans="1:65" s="2" customFormat="1" ht="16.5" customHeight="1">
      <c r="A138" s="31"/>
      <c r="B138" s="140"/>
      <c r="C138" s="141" t="s">
        <v>167</v>
      </c>
      <c r="D138" s="141" t="s">
        <v>124</v>
      </c>
      <c r="E138" s="142" t="s">
        <v>204</v>
      </c>
      <c r="F138" s="143" t="s">
        <v>338</v>
      </c>
      <c r="G138" s="144" t="s">
        <v>138</v>
      </c>
      <c r="H138" s="145">
        <v>0.7</v>
      </c>
      <c r="I138" s="146"/>
      <c r="J138" s="147">
        <f>ROUND(I138*H138,2)</f>
        <v>0</v>
      </c>
      <c r="K138" s="143" t="s">
        <v>128</v>
      </c>
      <c r="L138" s="32"/>
      <c r="M138" s="148" t="s">
        <v>1</v>
      </c>
      <c r="N138" s="149" t="s">
        <v>38</v>
      </c>
      <c r="O138" s="57"/>
      <c r="P138" s="150">
        <f>O138*H138</f>
        <v>0</v>
      </c>
      <c r="Q138" s="150">
        <v>0</v>
      </c>
      <c r="R138" s="150">
        <f>Q138*H138</f>
        <v>0</v>
      </c>
      <c r="S138" s="150">
        <v>0</v>
      </c>
      <c r="T138" s="15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52" t="s">
        <v>129</v>
      </c>
      <c r="AT138" s="152" t="s">
        <v>124</v>
      </c>
      <c r="AU138" s="152" t="s">
        <v>80</v>
      </c>
      <c r="AY138" s="16" t="s">
        <v>123</v>
      </c>
      <c r="BE138" s="153">
        <f>IF(N138="základní",J138,0)</f>
        <v>0</v>
      </c>
      <c r="BF138" s="153">
        <f>IF(N138="snížená",J138,0)</f>
        <v>0</v>
      </c>
      <c r="BG138" s="153">
        <f>IF(N138="zákl. přenesená",J138,0)</f>
        <v>0</v>
      </c>
      <c r="BH138" s="153">
        <f>IF(N138="sníž. přenesená",J138,0)</f>
        <v>0</v>
      </c>
      <c r="BI138" s="153">
        <f>IF(N138="nulová",J138,0)</f>
        <v>0</v>
      </c>
      <c r="BJ138" s="16" t="s">
        <v>80</v>
      </c>
      <c r="BK138" s="153">
        <f>ROUND(I138*H138,2)</f>
        <v>0</v>
      </c>
      <c r="BL138" s="16" t="s">
        <v>129</v>
      </c>
      <c r="BM138" s="152" t="s">
        <v>169</v>
      </c>
    </row>
    <row r="139" spans="1:65" s="2" customFormat="1" ht="16.5" customHeight="1">
      <c r="A139" s="31"/>
      <c r="B139" s="140"/>
      <c r="C139" s="141" t="s">
        <v>147</v>
      </c>
      <c r="D139" s="141" t="s">
        <v>124</v>
      </c>
      <c r="E139" s="142" t="s">
        <v>153</v>
      </c>
      <c r="F139" s="143" t="s">
        <v>206</v>
      </c>
      <c r="G139" s="144" t="s">
        <v>151</v>
      </c>
      <c r="H139" s="145">
        <v>1</v>
      </c>
      <c r="I139" s="146"/>
      <c r="J139" s="147">
        <f>ROUND(I139*H139,2)</f>
        <v>0</v>
      </c>
      <c r="K139" s="143" t="s">
        <v>128</v>
      </c>
      <c r="L139" s="32"/>
      <c r="M139" s="148" t="s">
        <v>1</v>
      </c>
      <c r="N139" s="149" t="s">
        <v>38</v>
      </c>
      <c r="O139" s="57"/>
      <c r="P139" s="150">
        <f>O139*H139</f>
        <v>0</v>
      </c>
      <c r="Q139" s="150">
        <v>0</v>
      </c>
      <c r="R139" s="150">
        <f>Q139*H139</f>
        <v>0</v>
      </c>
      <c r="S139" s="150">
        <v>0</v>
      </c>
      <c r="T139" s="15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52" t="s">
        <v>129</v>
      </c>
      <c r="AT139" s="152" t="s">
        <v>124</v>
      </c>
      <c r="AU139" s="152" t="s">
        <v>80</v>
      </c>
      <c r="AY139" s="16" t="s">
        <v>123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6" t="s">
        <v>80</v>
      </c>
      <c r="BK139" s="153">
        <f>ROUND(I139*H139,2)</f>
        <v>0</v>
      </c>
      <c r="BL139" s="16" t="s">
        <v>129</v>
      </c>
      <c r="BM139" s="152" t="s">
        <v>177</v>
      </c>
    </row>
    <row r="140" spans="1:65" s="13" customFormat="1">
      <c r="B140" s="156"/>
      <c r="D140" s="157" t="s">
        <v>170</v>
      </c>
      <c r="E140" s="158" t="s">
        <v>1</v>
      </c>
      <c r="F140" s="159" t="s">
        <v>80</v>
      </c>
      <c r="H140" s="160">
        <v>1</v>
      </c>
      <c r="I140" s="161"/>
      <c r="L140" s="156"/>
      <c r="M140" s="162"/>
      <c r="N140" s="163"/>
      <c r="O140" s="163"/>
      <c r="P140" s="163"/>
      <c r="Q140" s="163"/>
      <c r="R140" s="163"/>
      <c r="S140" s="163"/>
      <c r="T140" s="164"/>
      <c r="AT140" s="158" t="s">
        <v>170</v>
      </c>
      <c r="AU140" s="158" t="s">
        <v>80</v>
      </c>
      <c r="AV140" s="13" t="s">
        <v>82</v>
      </c>
      <c r="AW140" s="13" t="s">
        <v>30</v>
      </c>
      <c r="AX140" s="13" t="s">
        <v>73</v>
      </c>
      <c r="AY140" s="158" t="s">
        <v>123</v>
      </c>
    </row>
    <row r="141" spans="1:65" s="14" customFormat="1">
      <c r="B141" s="165"/>
      <c r="D141" s="157" t="s">
        <v>170</v>
      </c>
      <c r="E141" s="166" t="s">
        <v>1</v>
      </c>
      <c r="F141" s="167" t="s">
        <v>172</v>
      </c>
      <c r="H141" s="168">
        <v>1</v>
      </c>
      <c r="I141" s="169"/>
      <c r="L141" s="165"/>
      <c r="M141" s="170"/>
      <c r="N141" s="171"/>
      <c r="O141" s="171"/>
      <c r="P141" s="171"/>
      <c r="Q141" s="171"/>
      <c r="R141" s="171"/>
      <c r="S141" s="171"/>
      <c r="T141" s="172"/>
      <c r="AT141" s="166" t="s">
        <v>170</v>
      </c>
      <c r="AU141" s="166" t="s">
        <v>80</v>
      </c>
      <c r="AV141" s="14" t="s">
        <v>129</v>
      </c>
      <c r="AW141" s="14" t="s">
        <v>30</v>
      </c>
      <c r="AX141" s="14" t="s">
        <v>80</v>
      </c>
      <c r="AY141" s="166" t="s">
        <v>123</v>
      </c>
    </row>
    <row r="142" spans="1:65" s="2" customFormat="1" ht="16.5" customHeight="1">
      <c r="A142" s="31"/>
      <c r="B142" s="140"/>
      <c r="C142" s="141" t="s">
        <v>180</v>
      </c>
      <c r="D142" s="141" t="s">
        <v>124</v>
      </c>
      <c r="E142" s="142" t="s">
        <v>141</v>
      </c>
      <c r="F142" s="143" t="s">
        <v>142</v>
      </c>
      <c r="G142" s="144" t="s">
        <v>143</v>
      </c>
      <c r="H142" s="145">
        <v>1</v>
      </c>
      <c r="I142" s="146"/>
      <c r="J142" s="147">
        <f>ROUND(I142*H142,2)</f>
        <v>0</v>
      </c>
      <c r="K142" s="143" t="s">
        <v>128</v>
      </c>
      <c r="L142" s="32"/>
      <c r="M142" s="148" t="s">
        <v>1</v>
      </c>
      <c r="N142" s="149" t="s">
        <v>38</v>
      </c>
      <c r="O142" s="57"/>
      <c r="P142" s="150">
        <f>O142*H142</f>
        <v>0</v>
      </c>
      <c r="Q142" s="150">
        <v>0</v>
      </c>
      <c r="R142" s="150">
        <f>Q142*H142</f>
        <v>0</v>
      </c>
      <c r="S142" s="150">
        <v>0</v>
      </c>
      <c r="T142" s="15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2" t="s">
        <v>129</v>
      </c>
      <c r="AT142" s="152" t="s">
        <v>124</v>
      </c>
      <c r="AU142" s="152" t="s">
        <v>80</v>
      </c>
      <c r="AY142" s="16" t="s">
        <v>123</v>
      </c>
      <c r="BE142" s="153">
        <f>IF(N142="základní",J142,0)</f>
        <v>0</v>
      </c>
      <c r="BF142" s="153">
        <f>IF(N142="snížená",J142,0)</f>
        <v>0</v>
      </c>
      <c r="BG142" s="153">
        <f>IF(N142="zákl. přenesená",J142,0)</f>
        <v>0</v>
      </c>
      <c r="BH142" s="153">
        <f>IF(N142="sníž. přenesená",J142,0)</f>
        <v>0</v>
      </c>
      <c r="BI142" s="153">
        <f>IF(N142="nulová",J142,0)</f>
        <v>0</v>
      </c>
      <c r="BJ142" s="16" t="s">
        <v>80</v>
      </c>
      <c r="BK142" s="153">
        <f>ROUND(I142*H142,2)</f>
        <v>0</v>
      </c>
      <c r="BL142" s="16" t="s">
        <v>129</v>
      </c>
      <c r="BM142" s="152" t="s">
        <v>183</v>
      </c>
    </row>
    <row r="143" spans="1:65" s="2" customFormat="1" ht="24.2" customHeight="1">
      <c r="A143" s="31"/>
      <c r="B143" s="140"/>
      <c r="C143" s="141" t="s">
        <v>152</v>
      </c>
      <c r="D143" s="141" t="s">
        <v>124</v>
      </c>
      <c r="E143" s="142" t="s">
        <v>266</v>
      </c>
      <c r="F143" s="143" t="s">
        <v>267</v>
      </c>
      <c r="G143" s="144" t="s">
        <v>127</v>
      </c>
      <c r="H143" s="145">
        <v>48.5</v>
      </c>
      <c r="I143" s="146"/>
      <c r="J143" s="147">
        <f>ROUND(I143*H143,2)</f>
        <v>0</v>
      </c>
      <c r="K143" s="143" t="s">
        <v>128</v>
      </c>
      <c r="L143" s="32"/>
      <c r="M143" s="148" t="s">
        <v>1</v>
      </c>
      <c r="N143" s="149" t="s">
        <v>38</v>
      </c>
      <c r="O143" s="57"/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2" t="s">
        <v>129</v>
      </c>
      <c r="AT143" s="152" t="s">
        <v>124</v>
      </c>
      <c r="AU143" s="152" t="s">
        <v>80</v>
      </c>
      <c r="AY143" s="16" t="s">
        <v>123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16" t="s">
        <v>80</v>
      </c>
      <c r="BK143" s="153">
        <f>ROUND(I143*H143,2)</f>
        <v>0</v>
      </c>
      <c r="BL143" s="16" t="s">
        <v>129</v>
      </c>
      <c r="BM143" s="152" t="s">
        <v>207</v>
      </c>
    </row>
    <row r="144" spans="1:65" s="2" customFormat="1" ht="16.5" customHeight="1">
      <c r="A144" s="31"/>
      <c r="B144" s="140"/>
      <c r="C144" s="141" t="s">
        <v>8</v>
      </c>
      <c r="D144" s="141" t="s">
        <v>124</v>
      </c>
      <c r="E144" s="142" t="s">
        <v>268</v>
      </c>
      <c r="F144" s="143" t="s">
        <v>269</v>
      </c>
      <c r="G144" s="144" t="s">
        <v>127</v>
      </c>
      <c r="H144" s="145">
        <v>48.5</v>
      </c>
      <c r="I144" s="146"/>
      <c r="J144" s="147">
        <f>ROUND(I144*H144,2)</f>
        <v>0</v>
      </c>
      <c r="K144" s="143" t="s">
        <v>128</v>
      </c>
      <c r="L144" s="32"/>
      <c r="M144" s="148" t="s">
        <v>1</v>
      </c>
      <c r="N144" s="149" t="s">
        <v>38</v>
      </c>
      <c r="O144" s="57"/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2" t="s">
        <v>129</v>
      </c>
      <c r="AT144" s="152" t="s">
        <v>124</v>
      </c>
      <c r="AU144" s="152" t="s">
        <v>80</v>
      </c>
      <c r="AY144" s="16" t="s">
        <v>123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6" t="s">
        <v>80</v>
      </c>
      <c r="BK144" s="153">
        <f>ROUND(I144*H144,2)</f>
        <v>0</v>
      </c>
      <c r="BL144" s="16" t="s">
        <v>129</v>
      </c>
      <c r="BM144" s="152" t="s">
        <v>254</v>
      </c>
    </row>
    <row r="145" spans="1:65" s="2" customFormat="1" ht="16.5" customHeight="1">
      <c r="A145" s="31"/>
      <c r="B145" s="140"/>
      <c r="C145" s="141" t="s">
        <v>155</v>
      </c>
      <c r="D145" s="141" t="s">
        <v>124</v>
      </c>
      <c r="E145" s="142" t="s">
        <v>270</v>
      </c>
      <c r="F145" s="143" t="s">
        <v>271</v>
      </c>
      <c r="G145" s="144" t="s">
        <v>127</v>
      </c>
      <c r="H145" s="145">
        <v>48.5</v>
      </c>
      <c r="I145" s="146"/>
      <c r="J145" s="147">
        <f>ROUND(I145*H145,2)</f>
        <v>0</v>
      </c>
      <c r="K145" s="143" t="s">
        <v>128</v>
      </c>
      <c r="L145" s="32"/>
      <c r="M145" s="148" t="s">
        <v>1</v>
      </c>
      <c r="N145" s="149" t="s">
        <v>38</v>
      </c>
      <c r="O145" s="57"/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2" t="s">
        <v>129</v>
      </c>
      <c r="AT145" s="152" t="s">
        <v>124</v>
      </c>
      <c r="AU145" s="152" t="s">
        <v>80</v>
      </c>
      <c r="AY145" s="16" t="s">
        <v>123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6" t="s">
        <v>80</v>
      </c>
      <c r="BK145" s="153">
        <f>ROUND(I145*H145,2)</f>
        <v>0</v>
      </c>
      <c r="BL145" s="16" t="s">
        <v>129</v>
      </c>
      <c r="BM145" s="152" t="s">
        <v>213</v>
      </c>
    </row>
    <row r="146" spans="1:65" s="2" customFormat="1" ht="16.5" customHeight="1">
      <c r="A146" s="31"/>
      <c r="B146" s="140"/>
      <c r="C146" s="141" t="s">
        <v>214</v>
      </c>
      <c r="D146" s="141" t="s">
        <v>124</v>
      </c>
      <c r="E146" s="142" t="s">
        <v>272</v>
      </c>
      <c r="F146" s="143" t="s">
        <v>273</v>
      </c>
      <c r="G146" s="144" t="s">
        <v>127</v>
      </c>
      <c r="H146" s="145">
        <v>53.35</v>
      </c>
      <c r="I146" s="146"/>
      <c r="J146" s="147">
        <f>ROUND(I146*H146,2)</f>
        <v>0</v>
      </c>
      <c r="K146" s="143" t="s">
        <v>128</v>
      </c>
      <c r="L146" s="32"/>
      <c r="M146" s="148" t="s">
        <v>1</v>
      </c>
      <c r="N146" s="149" t="s">
        <v>38</v>
      </c>
      <c r="O146" s="57"/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2" t="s">
        <v>129</v>
      </c>
      <c r="AT146" s="152" t="s">
        <v>124</v>
      </c>
      <c r="AU146" s="152" t="s">
        <v>80</v>
      </c>
      <c r="AY146" s="16" t="s">
        <v>123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6" t="s">
        <v>80</v>
      </c>
      <c r="BK146" s="153">
        <f>ROUND(I146*H146,2)</f>
        <v>0</v>
      </c>
      <c r="BL146" s="16" t="s">
        <v>129</v>
      </c>
      <c r="BM146" s="152" t="s">
        <v>274</v>
      </c>
    </row>
    <row r="147" spans="1:65" s="13" customFormat="1">
      <c r="B147" s="156"/>
      <c r="D147" s="157" t="s">
        <v>170</v>
      </c>
      <c r="E147" s="158" t="s">
        <v>1</v>
      </c>
      <c r="F147" s="159" t="s">
        <v>339</v>
      </c>
      <c r="H147" s="160">
        <v>53.35</v>
      </c>
      <c r="I147" s="161"/>
      <c r="L147" s="156"/>
      <c r="M147" s="162"/>
      <c r="N147" s="163"/>
      <c r="O147" s="163"/>
      <c r="P147" s="163"/>
      <c r="Q147" s="163"/>
      <c r="R147" s="163"/>
      <c r="S147" s="163"/>
      <c r="T147" s="164"/>
      <c r="AT147" s="158" t="s">
        <v>170</v>
      </c>
      <c r="AU147" s="158" t="s">
        <v>80</v>
      </c>
      <c r="AV147" s="13" t="s">
        <v>82</v>
      </c>
      <c r="AW147" s="13" t="s">
        <v>30</v>
      </c>
      <c r="AX147" s="13" t="s">
        <v>73</v>
      </c>
      <c r="AY147" s="158" t="s">
        <v>123</v>
      </c>
    </row>
    <row r="148" spans="1:65" s="14" customFormat="1">
      <c r="B148" s="165"/>
      <c r="D148" s="157" t="s">
        <v>170</v>
      </c>
      <c r="E148" s="166" t="s">
        <v>1</v>
      </c>
      <c r="F148" s="167" t="s">
        <v>172</v>
      </c>
      <c r="H148" s="168">
        <v>53.35</v>
      </c>
      <c r="I148" s="169"/>
      <c r="L148" s="165"/>
      <c r="M148" s="170"/>
      <c r="N148" s="171"/>
      <c r="O148" s="171"/>
      <c r="P148" s="171"/>
      <c r="Q148" s="171"/>
      <c r="R148" s="171"/>
      <c r="S148" s="171"/>
      <c r="T148" s="172"/>
      <c r="AT148" s="166" t="s">
        <v>170</v>
      </c>
      <c r="AU148" s="166" t="s">
        <v>80</v>
      </c>
      <c r="AV148" s="14" t="s">
        <v>129</v>
      </c>
      <c r="AW148" s="14" t="s">
        <v>30</v>
      </c>
      <c r="AX148" s="14" t="s">
        <v>80</v>
      </c>
      <c r="AY148" s="166" t="s">
        <v>123</v>
      </c>
    </row>
    <row r="149" spans="1:65" s="2" customFormat="1" ht="16.5" customHeight="1">
      <c r="A149" s="31"/>
      <c r="B149" s="140"/>
      <c r="C149" s="141" t="s">
        <v>159</v>
      </c>
      <c r="D149" s="141" t="s">
        <v>124</v>
      </c>
      <c r="E149" s="142" t="s">
        <v>276</v>
      </c>
      <c r="F149" s="143" t="s">
        <v>277</v>
      </c>
      <c r="G149" s="144" t="s">
        <v>278</v>
      </c>
      <c r="H149" s="145">
        <v>27.6</v>
      </c>
      <c r="I149" s="146"/>
      <c r="J149" s="147">
        <f>ROUND(I149*H149,2)</f>
        <v>0</v>
      </c>
      <c r="K149" s="143" t="s">
        <v>128</v>
      </c>
      <c r="L149" s="32"/>
      <c r="M149" s="148" t="s">
        <v>1</v>
      </c>
      <c r="N149" s="149" t="s">
        <v>38</v>
      </c>
      <c r="O149" s="57"/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2" t="s">
        <v>129</v>
      </c>
      <c r="AT149" s="152" t="s">
        <v>124</v>
      </c>
      <c r="AU149" s="152" t="s">
        <v>80</v>
      </c>
      <c r="AY149" s="16" t="s">
        <v>123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16" t="s">
        <v>80</v>
      </c>
      <c r="BK149" s="153">
        <f>ROUND(I149*H149,2)</f>
        <v>0</v>
      </c>
      <c r="BL149" s="16" t="s">
        <v>129</v>
      </c>
      <c r="BM149" s="152" t="s">
        <v>220</v>
      </c>
    </row>
    <row r="150" spans="1:65" s="2" customFormat="1" ht="16.5" customHeight="1">
      <c r="A150" s="31"/>
      <c r="B150" s="140"/>
      <c r="C150" s="141" t="s">
        <v>221</v>
      </c>
      <c r="D150" s="141" t="s">
        <v>124</v>
      </c>
      <c r="E150" s="142" t="s">
        <v>279</v>
      </c>
      <c r="F150" s="143" t="s">
        <v>280</v>
      </c>
      <c r="G150" s="144" t="s">
        <v>281</v>
      </c>
      <c r="H150" s="145">
        <v>27.6</v>
      </c>
      <c r="I150" s="146"/>
      <c r="J150" s="147">
        <f>ROUND(I150*H150,2)</f>
        <v>0</v>
      </c>
      <c r="K150" s="143" t="s">
        <v>128</v>
      </c>
      <c r="L150" s="32"/>
      <c r="M150" s="148" t="s">
        <v>1</v>
      </c>
      <c r="N150" s="149" t="s">
        <v>38</v>
      </c>
      <c r="O150" s="57"/>
      <c r="P150" s="150">
        <f>O150*H150</f>
        <v>0</v>
      </c>
      <c r="Q150" s="150">
        <v>0</v>
      </c>
      <c r="R150" s="150">
        <f>Q150*H150</f>
        <v>0</v>
      </c>
      <c r="S150" s="150">
        <v>0</v>
      </c>
      <c r="T150" s="15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2" t="s">
        <v>129</v>
      </c>
      <c r="AT150" s="152" t="s">
        <v>124</v>
      </c>
      <c r="AU150" s="152" t="s">
        <v>80</v>
      </c>
      <c r="AY150" s="16" t="s">
        <v>123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6" t="s">
        <v>80</v>
      </c>
      <c r="BK150" s="153">
        <f>ROUND(I150*H150,2)</f>
        <v>0</v>
      </c>
      <c r="BL150" s="16" t="s">
        <v>129</v>
      </c>
      <c r="BM150" s="152" t="s">
        <v>224</v>
      </c>
    </row>
    <row r="151" spans="1:65" s="2" customFormat="1" ht="24.2" customHeight="1">
      <c r="A151" s="31"/>
      <c r="B151" s="140"/>
      <c r="C151" s="141" t="s">
        <v>162</v>
      </c>
      <c r="D151" s="141" t="s">
        <v>124</v>
      </c>
      <c r="E151" s="142" t="s">
        <v>145</v>
      </c>
      <c r="F151" s="143" t="s">
        <v>146</v>
      </c>
      <c r="G151" s="144" t="s">
        <v>127</v>
      </c>
      <c r="H151" s="145">
        <v>150.62</v>
      </c>
      <c r="I151" s="146"/>
      <c r="J151" s="147">
        <f>ROUND(I151*H151,2)</f>
        <v>0</v>
      </c>
      <c r="K151" s="143" t="s">
        <v>128</v>
      </c>
      <c r="L151" s="32"/>
      <c r="M151" s="148" t="s">
        <v>1</v>
      </c>
      <c r="N151" s="149" t="s">
        <v>38</v>
      </c>
      <c r="O151" s="57"/>
      <c r="P151" s="150">
        <f>O151*H151</f>
        <v>0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2" t="s">
        <v>129</v>
      </c>
      <c r="AT151" s="152" t="s">
        <v>124</v>
      </c>
      <c r="AU151" s="152" t="s">
        <v>80</v>
      </c>
      <c r="AY151" s="16" t="s">
        <v>123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6" t="s">
        <v>80</v>
      </c>
      <c r="BK151" s="153">
        <f>ROUND(I151*H151,2)</f>
        <v>0</v>
      </c>
      <c r="BL151" s="16" t="s">
        <v>129</v>
      </c>
      <c r="BM151" s="152" t="s">
        <v>227</v>
      </c>
    </row>
    <row r="152" spans="1:65" s="13" customFormat="1">
      <c r="B152" s="156"/>
      <c r="D152" s="157" t="s">
        <v>170</v>
      </c>
      <c r="E152" s="158" t="s">
        <v>1</v>
      </c>
      <c r="F152" s="159" t="s">
        <v>340</v>
      </c>
      <c r="H152" s="160">
        <v>150.62</v>
      </c>
      <c r="I152" s="161"/>
      <c r="L152" s="156"/>
      <c r="M152" s="162"/>
      <c r="N152" s="163"/>
      <c r="O152" s="163"/>
      <c r="P152" s="163"/>
      <c r="Q152" s="163"/>
      <c r="R152" s="163"/>
      <c r="S152" s="163"/>
      <c r="T152" s="164"/>
      <c r="AT152" s="158" t="s">
        <v>170</v>
      </c>
      <c r="AU152" s="158" t="s">
        <v>80</v>
      </c>
      <c r="AV152" s="13" t="s">
        <v>82</v>
      </c>
      <c r="AW152" s="13" t="s">
        <v>30</v>
      </c>
      <c r="AX152" s="13" t="s">
        <v>73</v>
      </c>
      <c r="AY152" s="158" t="s">
        <v>123</v>
      </c>
    </row>
    <row r="153" spans="1:65" s="14" customFormat="1">
      <c r="B153" s="165"/>
      <c r="D153" s="157" t="s">
        <v>170</v>
      </c>
      <c r="E153" s="166" t="s">
        <v>1</v>
      </c>
      <c r="F153" s="167" t="s">
        <v>172</v>
      </c>
      <c r="H153" s="168">
        <v>150.62</v>
      </c>
      <c r="I153" s="169"/>
      <c r="L153" s="165"/>
      <c r="M153" s="170"/>
      <c r="N153" s="171"/>
      <c r="O153" s="171"/>
      <c r="P153" s="171"/>
      <c r="Q153" s="171"/>
      <c r="R153" s="171"/>
      <c r="S153" s="171"/>
      <c r="T153" s="172"/>
      <c r="AT153" s="166" t="s">
        <v>170</v>
      </c>
      <c r="AU153" s="166" t="s">
        <v>80</v>
      </c>
      <c r="AV153" s="14" t="s">
        <v>129</v>
      </c>
      <c r="AW153" s="14" t="s">
        <v>30</v>
      </c>
      <c r="AX153" s="14" t="s">
        <v>80</v>
      </c>
      <c r="AY153" s="166" t="s">
        <v>123</v>
      </c>
    </row>
    <row r="154" spans="1:65" s="2" customFormat="1" ht="16.5" customHeight="1">
      <c r="A154" s="31"/>
      <c r="B154" s="140"/>
      <c r="C154" s="141" t="s">
        <v>7</v>
      </c>
      <c r="D154" s="141" t="s">
        <v>124</v>
      </c>
      <c r="E154" s="142" t="s">
        <v>218</v>
      </c>
      <c r="F154" s="143" t="s">
        <v>219</v>
      </c>
      <c r="G154" s="144" t="s">
        <v>143</v>
      </c>
      <c r="H154" s="145">
        <v>1</v>
      </c>
      <c r="I154" s="146"/>
      <c r="J154" s="147">
        <f t="shared" ref="J154:J163" si="10">ROUND(I154*H154,2)</f>
        <v>0</v>
      </c>
      <c r="K154" s="143" t="s">
        <v>128</v>
      </c>
      <c r="L154" s="32"/>
      <c r="M154" s="148" t="s">
        <v>1</v>
      </c>
      <c r="N154" s="149" t="s">
        <v>38</v>
      </c>
      <c r="O154" s="57"/>
      <c r="P154" s="150">
        <f t="shared" ref="P154:P163" si="11">O154*H154</f>
        <v>0</v>
      </c>
      <c r="Q154" s="150">
        <v>0</v>
      </c>
      <c r="R154" s="150">
        <f t="shared" ref="R154:R163" si="12">Q154*H154</f>
        <v>0</v>
      </c>
      <c r="S154" s="150">
        <v>0</v>
      </c>
      <c r="T154" s="151">
        <f t="shared" ref="T154:T163" si="13"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2" t="s">
        <v>129</v>
      </c>
      <c r="AT154" s="152" t="s">
        <v>124</v>
      </c>
      <c r="AU154" s="152" t="s">
        <v>80</v>
      </c>
      <c r="AY154" s="16" t="s">
        <v>123</v>
      </c>
      <c r="BE154" s="153">
        <f t="shared" ref="BE154:BE163" si="14">IF(N154="základní",J154,0)</f>
        <v>0</v>
      </c>
      <c r="BF154" s="153">
        <f t="shared" ref="BF154:BF163" si="15">IF(N154="snížená",J154,0)</f>
        <v>0</v>
      </c>
      <c r="BG154" s="153">
        <f t="shared" ref="BG154:BG163" si="16">IF(N154="zákl. přenesená",J154,0)</f>
        <v>0</v>
      </c>
      <c r="BH154" s="153">
        <f t="shared" ref="BH154:BH163" si="17">IF(N154="sníž. přenesená",J154,0)</f>
        <v>0</v>
      </c>
      <c r="BI154" s="153">
        <f t="shared" ref="BI154:BI163" si="18">IF(N154="nulová",J154,0)</f>
        <v>0</v>
      </c>
      <c r="BJ154" s="16" t="s">
        <v>80</v>
      </c>
      <c r="BK154" s="153">
        <f t="shared" ref="BK154:BK163" si="19">ROUND(I154*H154,2)</f>
        <v>0</v>
      </c>
      <c r="BL154" s="16" t="s">
        <v>129</v>
      </c>
      <c r="BM154" s="152" t="s">
        <v>230</v>
      </c>
    </row>
    <row r="155" spans="1:65" s="2" customFormat="1" ht="16.5" customHeight="1">
      <c r="A155" s="31"/>
      <c r="B155" s="140"/>
      <c r="C155" s="141" t="s">
        <v>169</v>
      </c>
      <c r="D155" s="141" t="s">
        <v>124</v>
      </c>
      <c r="E155" s="142" t="s">
        <v>341</v>
      </c>
      <c r="F155" s="143" t="s">
        <v>342</v>
      </c>
      <c r="G155" s="144" t="s">
        <v>143</v>
      </c>
      <c r="H155" s="145">
        <v>2</v>
      </c>
      <c r="I155" s="146"/>
      <c r="J155" s="147">
        <f t="shared" si="10"/>
        <v>0</v>
      </c>
      <c r="K155" s="143" t="s">
        <v>128</v>
      </c>
      <c r="L155" s="32"/>
      <c r="M155" s="148" t="s">
        <v>1</v>
      </c>
      <c r="N155" s="149" t="s">
        <v>38</v>
      </c>
      <c r="O155" s="57"/>
      <c r="P155" s="150">
        <f t="shared" si="11"/>
        <v>0</v>
      </c>
      <c r="Q155" s="150">
        <v>0</v>
      </c>
      <c r="R155" s="150">
        <f t="shared" si="12"/>
        <v>0</v>
      </c>
      <c r="S155" s="150">
        <v>0</v>
      </c>
      <c r="T155" s="151">
        <f t="shared" si="1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2" t="s">
        <v>129</v>
      </c>
      <c r="AT155" s="152" t="s">
        <v>124</v>
      </c>
      <c r="AU155" s="152" t="s">
        <v>80</v>
      </c>
      <c r="AY155" s="16" t="s">
        <v>123</v>
      </c>
      <c r="BE155" s="153">
        <f t="shared" si="14"/>
        <v>0</v>
      </c>
      <c r="BF155" s="153">
        <f t="shared" si="15"/>
        <v>0</v>
      </c>
      <c r="BG155" s="153">
        <f t="shared" si="16"/>
        <v>0</v>
      </c>
      <c r="BH155" s="153">
        <f t="shared" si="17"/>
        <v>0</v>
      </c>
      <c r="BI155" s="153">
        <f t="shared" si="18"/>
        <v>0</v>
      </c>
      <c r="BJ155" s="16" t="s">
        <v>80</v>
      </c>
      <c r="BK155" s="153">
        <f t="shared" si="19"/>
        <v>0</v>
      </c>
      <c r="BL155" s="16" t="s">
        <v>129</v>
      </c>
      <c r="BM155" s="152" t="s">
        <v>233</v>
      </c>
    </row>
    <row r="156" spans="1:65" s="2" customFormat="1" ht="24.2" customHeight="1">
      <c r="A156" s="31"/>
      <c r="B156" s="140"/>
      <c r="C156" s="141" t="s">
        <v>234</v>
      </c>
      <c r="D156" s="141" t="s">
        <v>124</v>
      </c>
      <c r="E156" s="142" t="s">
        <v>343</v>
      </c>
      <c r="F156" s="143" t="s">
        <v>344</v>
      </c>
      <c r="G156" s="144" t="s">
        <v>151</v>
      </c>
      <c r="H156" s="145">
        <v>1</v>
      </c>
      <c r="I156" s="146"/>
      <c r="J156" s="147">
        <f t="shared" si="10"/>
        <v>0</v>
      </c>
      <c r="K156" s="143" t="s">
        <v>128</v>
      </c>
      <c r="L156" s="32"/>
      <c r="M156" s="148" t="s">
        <v>1</v>
      </c>
      <c r="N156" s="149" t="s">
        <v>38</v>
      </c>
      <c r="O156" s="57"/>
      <c r="P156" s="150">
        <f t="shared" si="11"/>
        <v>0</v>
      </c>
      <c r="Q156" s="150">
        <v>0</v>
      </c>
      <c r="R156" s="150">
        <f t="shared" si="12"/>
        <v>0</v>
      </c>
      <c r="S156" s="150">
        <v>0</v>
      </c>
      <c r="T156" s="151">
        <f t="shared" si="13"/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52" t="s">
        <v>129</v>
      </c>
      <c r="AT156" s="152" t="s">
        <v>124</v>
      </c>
      <c r="AU156" s="152" t="s">
        <v>80</v>
      </c>
      <c r="AY156" s="16" t="s">
        <v>123</v>
      </c>
      <c r="BE156" s="153">
        <f t="shared" si="14"/>
        <v>0</v>
      </c>
      <c r="BF156" s="153">
        <f t="shared" si="15"/>
        <v>0</v>
      </c>
      <c r="BG156" s="153">
        <f t="shared" si="16"/>
        <v>0</v>
      </c>
      <c r="BH156" s="153">
        <f t="shared" si="17"/>
        <v>0</v>
      </c>
      <c r="BI156" s="153">
        <f t="shared" si="18"/>
        <v>0</v>
      </c>
      <c r="BJ156" s="16" t="s">
        <v>80</v>
      </c>
      <c r="BK156" s="153">
        <f t="shared" si="19"/>
        <v>0</v>
      </c>
      <c r="BL156" s="16" t="s">
        <v>129</v>
      </c>
      <c r="BM156" s="152" t="s">
        <v>237</v>
      </c>
    </row>
    <row r="157" spans="1:65" s="2" customFormat="1" ht="16.5" customHeight="1">
      <c r="A157" s="31"/>
      <c r="B157" s="140"/>
      <c r="C157" s="141" t="s">
        <v>177</v>
      </c>
      <c r="D157" s="141" t="s">
        <v>124</v>
      </c>
      <c r="E157" s="142" t="s">
        <v>345</v>
      </c>
      <c r="F157" s="143" t="s">
        <v>346</v>
      </c>
      <c r="G157" s="144" t="s">
        <v>143</v>
      </c>
      <c r="H157" s="145">
        <v>1</v>
      </c>
      <c r="I157" s="146"/>
      <c r="J157" s="147">
        <f t="shared" si="10"/>
        <v>0</v>
      </c>
      <c r="K157" s="143" t="s">
        <v>128</v>
      </c>
      <c r="L157" s="32"/>
      <c r="M157" s="148" t="s">
        <v>1</v>
      </c>
      <c r="N157" s="149" t="s">
        <v>38</v>
      </c>
      <c r="O157" s="57"/>
      <c r="P157" s="150">
        <f t="shared" si="11"/>
        <v>0</v>
      </c>
      <c r="Q157" s="150">
        <v>0</v>
      </c>
      <c r="R157" s="150">
        <f t="shared" si="12"/>
        <v>0</v>
      </c>
      <c r="S157" s="150">
        <v>0</v>
      </c>
      <c r="T157" s="151">
        <f t="shared" si="13"/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52" t="s">
        <v>129</v>
      </c>
      <c r="AT157" s="152" t="s">
        <v>124</v>
      </c>
      <c r="AU157" s="152" t="s">
        <v>80</v>
      </c>
      <c r="AY157" s="16" t="s">
        <v>123</v>
      </c>
      <c r="BE157" s="153">
        <f t="shared" si="14"/>
        <v>0</v>
      </c>
      <c r="BF157" s="153">
        <f t="shared" si="15"/>
        <v>0</v>
      </c>
      <c r="BG157" s="153">
        <f t="shared" si="16"/>
        <v>0</v>
      </c>
      <c r="BH157" s="153">
        <f t="shared" si="17"/>
        <v>0</v>
      </c>
      <c r="BI157" s="153">
        <f t="shared" si="18"/>
        <v>0</v>
      </c>
      <c r="BJ157" s="16" t="s">
        <v>80</v>
      </c>
      <c r="BK157" s="153">
        <f t="shared" si="19"/>
        <v>0</v>
      </c>
      <c r="BL157" s="16" t="s">
        <v>129</v>
      </c>
      <c r="BM157" s="152" t="s">
        <v>240</v>
      </c>
    </row>
    <row r="158" spans="1:65" s="2" customFormat="1" ht="16.5" customHeight="1">
      <c r="A158" s="31"/>
      <c r="B158" s="140"/>
      <c r="C158" s="141" t="s">
        <v>241</v>
      </c>
      <c r="D158" s="141" t="s">
        <v>124</v>
      </c>
      <c r="E158" s="142" t="s">
        <v>347</v>
      </c>
      <c r="F158" s="143" t="s">
        <v>348</v>
      </c>
      <c r="G158" s="144" t="s">
        <v>143</v>
      </c>
      <c r="H158" s="145">
        <v>1</v>
      </c>
      <c r="I158" s="146"/>
      <c r="J158" s="147">
        <f t="shared" si="10"/>
        <v>0</v>
      </c>
      <c r="K158" s="143" t="s">
        <v>128</v>
      </c>
      <c r="L158" s="32"/>
      <c r="M158" s="148" t="s">
        <v>1</v>
      </c>
      <c r="N158" s="149" t="s">
        <v>38</v>
      </c>
      <c r="O158" s="57"/>
      <c r="P158" s="150">
        <f t="shared" si="11"/>
        <v>0</v>
      </c>
      <c r="Q158" s="150">
        <v>0</v>
      </c>
      <c r="R158" s="150">
        <f t="shared" si="12"/>
        <v>0</v>
      </c>
      <c r="S158" s="150">
        <v>0</v>
      </c>
      <c r="T158" s="151">
        <f t="shared" si="13"/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52" t="s">
        <v>129</v>
      </c>
      <c r="AT158" s="152" t="s">
        <v>124</v>
      </c>
      <c r="AU158" s="152" t="s">
        <v>80</v>
      </c>
      <c r="AY158" s="16" t="s">
        <v>123</v>
      </c>
      <c r="BE158" s="153">
        <f t="shared" si="14"/>
        <v>0</v>
      </c>
      <c r="BF158" s="153">
        <f t="shared" si="15"/>
        <v>0</v>
      </c>
      <c r="BG158" s="153">
        <f t="shared" si="16"/>
        <v>0</v>
      </c>
      <c r="BH158" s="153">
        <f t="shared" si="17"/>
        <v>0</v>
      </c>
      <c r="BI158" s="153">
        <f t="shared" si="18"/>
        <v>0</v>
      </c>
      <c r="BJ158" s="16" t="s">
        <v>80</v>
      </c>
      <c r="BK158" s="153">
        <f t="shared" si="19"/>
        <v>0</v>
      </c>
      <c r="BL158" s="16" t="s">
        <v>129</v>
      </c>
      <c r="BM158" s="152" t="s">
        <v>244</v>
      </c>
    </row>
    <row r="159" spans="1:65" s="2" customFormat="1" ht="16.5" customHeight="1">
      <c r="A159" s="31"/>
      <c r="B159" s="140"/>
      <c r="C159" s="141" t="s">
        <v>183</v>
      </c>
      <c r="D159" s="141" t="s">
        <v>124</v>
      </c>
      <c r="E159" s="142" t="s">
        <v>349</v>
      </c>
      <c r="F159" s="143" t="s">
        <v>362</v>
      </c>
      <c r="G159" s="144" t="s">
        <v>143</v>
      </c>
      <c r="H159" s="145">
        <v>1</v>
      </c>
      <c r="I159" s="146"/>
      <c r="J159" s="147">
        <f t="shared" si="10"/>
        <v>0</v>
      </c>
      <c r="K159" s="143" t="s">
        <v>128</v>
      </c>
      <c r="L159" s="32"/>
      <c r="M159" s="148" t="s">
        <v>1</v>
      </c>
      <c r="N159" s="149" t="s">
        <v>38</v>
      </c>
      <c r="O159" s="57"/>
      <c r="P159" s="150">
        <f t="shared" si="11"/>
        <v>0</v>
      </c>
      <c r="Q159" s="150">
        <v>0</v>
      </c>
      <c r="R159" s="150">
        <f t="shared" si="12"/>
        <v>0</v>
      </c>
      <c r="S159" s="150">
        <v>0</v>
      </c>
      <c r="T159" s="151">
        <f t="shared" si="13"/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2" t="s">
        <v>129</v>
      </c>
      <c r="AT159" s="152" t="s">
        <v>124</v>
      </c>
      <c r="AU159" s="152" t="s">
        <v>80</v>
      </c>
      <c r="AY159" s="16" t="s">
        <v>123</v>
      </c>
      <c r="BE159" s="153">
        <f t="shared" si="14"/>
        <v>0</v>
      </c>
      <c r="BF159" s="153">
        <f t="shared" si="15"/>
        <v>0</v>
      </c>
      <c r="BG159" s="153">
        <f t="shared" si="16"/>
        <v>0</v>
      </c>
      <c r="BH159" s="153">
        <f t="shared" si="17"/>
        <v>0</v>
      </c>
      <c r="BI159" s="153">
        <f t="shared" si="18"/>
        <v>0</v>
      </c>
      <c r="BJ159" s="16" t="s">
        <v>80</v>
      </c>
      <c r="BK159" s="153">
        <f t="shared" si="19"/>
        <v>0</v>
      </c>
      <c r="BL159" s="16" t="s">
        <v>129</v>
      </c>
      <c r="BM159" s="152" t="s">
        <v>247</v>
      </c>
    </row>
    <row r="160" spans="1:65" s="2" customFormat="1" ht="16.5" customHeight="1">
      <c r="A160" s="31"/>
      <c r="B160" s="140"/>
      <c r="C160" s="141" t="s">
        <v>249</v>
      </c>
      <c r="D160" s="141" t="s">
        <v>124</v>
      </c>
      <c r="E160" s="142" t="s">
        <v>350</v>
      </c>
      <c r="F160" s="143" t="s">
        <v>351</v>
      </c>
      <c r="G160" s="144" t="s">
        <v>151</v>
      </c>
      <c r="H160" s="145">
        <v>1</v>
      </c>
      <c r="I160" s="146"/>
      <c r="J160" s="147">
        <f t="shared" si="10"/>
        <v>0</v>
      </c>
      <c r="K160" s="143" t="s">
        <v>128</v>
      </c>
      <c r="L160" s="32"/>
      <c r="M160" s="148" t="s">
        <v>1</v>
      </c>
      <c r="N160" s="149" t="s">
        <v>38</v>
      </c>
      <c r="O160" s="57"/>
      <c r="P160" s="150">
        <f t="shared" si="11"/>
        <v>0</v>
      </c>
      <c r="Q160" s="150">
        <v>0</v>
      </c>
      <c r="R160" s="150">
        <f t="shared" si="12"/>
        <v>0</v>
      </c>
      <c r="S160" s="150">
        <v>0</v>
      </c>
      <c r="T160" s="151">
        <f t="shared" si="13"/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52" t="s">
        <v>129</v>
      </c>
      <c r="AT160" s="152" t="s">
        <v>124</v>
      </c>
      <c r="AU160" s="152" t="s">
        <v>80</v>
      </c>
      <c r="AY160" s="16" t="s">
        <v>123</v>
      </c>
      <c r="BE160" s="153">
        <f t="shared" si="14"/>
        <v>0</v>
      </c>
      <c r="BF160" s="153">
        <f t="shared" si="15"/>
        <v>0</v>
      </c>
      <c r="BG160" s="153">
        <f t="shared" si="16"/>
        <v>0</v>
      </c>
      <c r="BH160" s="153">
        <f t="shared" si="17"/>
        <v>0</v>
      </c>
      <c r="BI160" s="153">
        <f t="shared" si="18"/>
        <v>0</v>
      </c>
      <c r="BJ160" s="16" t="s">
        <v>80</v>
      </c>
      <c r="BK160" s="153">
        <f t="shared" si="19"/>
        <v>0</v>
      </c>
      <c r="BL160" s="16" t="s">
        <v>129</v>
      </c>
      <c r="BM160" s="152" t="s">
        <v>250</v>
      </c>
    </row>
    <row r="161" spans="1:65" s="2" customFormat="1" ht="16.5" customHeight="1">
      <c r="A161" s="31"/>
      <c r="B161" s="140"/>
      <c r="C161" s="141" t="s">
        <v>207</v>
      </c>
      <c r="D161" s="141" t="s">
        <v>124</v>
      </c>
      <c r="E161" s="142" t="s">
        <v>215</v>
      </c>
      <c r="F161" s="143" t="s">
        <v>216</v>
      </c>
      <c r="G161" s="144" t="s">
        <v>143</v>
      </c>
      <c r="H161" s="145">
        <v>1</v>
      </c>
      <c r="I161" s="146"/>
      <c r="J161" s="147">
        <f t="shared" si="10"/>
        <v>0</v>
      </c>
      <c r="K161" s="143" t="s">
        <v>128</v>
      </c>
      <c r="L161" s="32"/>
      <c r="M161" s="148" t="s">
        <v>1</v>
      </c>
      <c r="N161" s="149" t="s">
        <v>38</v>
      </c>
      <c r="O161" s="57"/>
      <c r="P161" s="150">
        <f t="shared" si="11"/>
        <v>0</v>
      </c>
      <c r="Q161" s="150">
        <v>0</v>
      </c>
      <c r="R161" s="150">
        <f t="shared" si="12"/>
        <v>0</v>
      </c>
      <c r="S161" s="150">
        <v>0</v>
      </c>
      <c r="T161" s="151">
        <f t="shared" si="13"/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52" t="s">
        <v>129</v>
      </c>
      <c r="AT161" s="152" t="s">
        <v>124</v>
      </c>
      <c r="AU161" s="152" t="s">
        <v>80</v>
      </c>
      <c r="AY161" s="16" t="s">
        <v>123</v>
      </c>
      <c r="BE161" s="153">
        <f t="shared" si="14"/>
        <v>0</v>
      </c>
      <c r="BF161" s="153">
        <f t="shared" si="15"/>
        <v>0</v>
      </c>
      <c r="BG161" s="153">
        <f t="shared" si="16"/>
        <v>0</v>
      </c>
      <c r="BH161" s="153">
        <f t="shared" si="17"/>
        <v>0</v>
      </c>
      <c r="BI161" s="153">
        <f t="shared" si="18"/>
        <v>0</v>
      </c>
      <c r="BJ161" s="16" t="s">
        <v>80</v>
      </c>
      <c r="BK161" s="153">
        <f t="shared" si="19"/>
        <v>0</v>
      </c>
      <c r="BL161" s="16" t="s">
        <v>129</v>
      </c>
      <c r="BM161" s="152" t="s">
        <v>251</v>
      </c>
    </row>
    <row r="162" spans="1:65" s="2" customFormat="1" ht="24.2" customHeight="1">
      <c r="A162" s="31"/>
      <c r="B162" s="140"/>
      <c r="C162" s="141" t="s">
        <v>252</v>
      </c>
      <c r="D162" s="141" t="s">
        <v>124</v>
      </c>
      <c r="E162" s="142" t="s">
        <v>157</v>
      </c>
      <c r="F162" s="143" t="s">
        <v>158</v>
      </c>
      <c r="G162" s="144" t="s">
        <v>127</v>
      </c>
      <c r="H162" s="145">
        <v>55</v>
      </c>
      <c r="I162" s="146"/>
      <c r="J162" s="147">
        <f t="shared" si="10"/>
        <v>0</v>
      </c>
      <c r="K162" s="143" t="s">
        <v>128</v>
      </c>
      <c r="L162" s="32"/>
      <c r="M162" s="148" t="s">
        <v>1</v>
      </c>
      <c r="N162" s="149" t="s">
        <v>38</v>
      </c>
      <c r="O162" s="57"/>
      <c r="P162" s="150">
        <f t="shared" si="11"/>
        <v>0</v>
      </c>
      <c r="Q162" s="150">
        <v>0</v>
      </c>
      <c r="R162" s="150">
        <f t="shared" si="12"/>
        <v>0</v>
      </c>
      <c r="S162" s="150">
        <v>0</v>
      </c>
      <c r="T162" s="151">
        <f t="shared" si="13"/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52" t="s">
        <v>129</v>
      </c>
      <c r="AT162" s="152" t="s">
        <v>124</v>
      </c>
      <c r="AU162" s="152" t="s">
        <v>80</v>
      </c>
      <c r="AY162" s="16" t="s">
        <v>123</v>
      </c>
      <c r="BE162" s="153">
        <f t="shared" si="14"/>
        <v>0</v>
      </c>
      <c r="BF162" s="153">
        <f t="shared" si="15"/>
        <v>0</v>
      </c>
      <c r="BG162" s="153">
        <f t="shared" si="16"/>
        <v>0</v>
      </c>
      <c r="BH162" s="153">
        <f t="shared" si="17"/>
        <v>0</v>
      </c>
      <c r="BI162" s="153">
        <f t="shared" si="18"/>
        <v>0</v>
      </c>
      <c r="BJ162" s="16" t="s">
        <v>80</v>
      </c>
      <c r="BK162" s="153">
        <f t="shared" si="19"/>
        <v>0</v>
      </c>
      <c r="BL162" s="16" t="s">
        <v>129</v>
      </c>
      <c r="BM162" s="152" t="s">
        <v>253</v>
      </c>
    </row>
    <row r="163" spans="1:65" s="2" customFormat="1" ht="24.2" customHeight="1">
      <c r="A163" s="31"/>
      <c r="B163" s="140"/>
      <c r="C163" s="141" t="s">
        <v>254</v>
      </c>
      <c r="D163" s="141" t="s">
        <v>124</v>
      </c>
      <c r="E163" s="142" t="s">
        <v>160</v>
      </c>
      <c r="F163" s="143" t="s">
        <v>161</v>
      </c>
      <c r="G163" s="144" t="s">
        <v>127</v>
      </c>
      <c r="H163" s="145">
        <v>40</v>
      </c>
      <c r="I163" s="146"/>
      <c r="J163" s="147">
        <f t="shared" si="10"/>
        <v>0</v>
      </c>
      <c r="K163" s="143" t="s">
        <v>128</v>
      </c>
      <c r="L163" s="32"/>
      <c r="M163" s="148" t="s">
        <v>1</v>
      </c>
      <c r="N163" s="149" t="s">
        <v>38</v>
      </c>
      <c r="O163" s="57"/>
      <c r="P163" s="150">
        <f t="shared" si="11"/>
        <v>0</v>
      </c>
      <c r="Q163" s="150">
        <v>0</v>
      </c>
      <c r="R163" s="150">
        <f t="shared" si="12"/>
        <v>0</v>
      </c>
      <c r="S163" s="150">
        <v>0</v>
      </c>
      <c r="T163" s="151">
        <f t="shared" si="13"/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2" t="s">
        <v>129</v>
      </c>
      <c r="AT163" s="152" t="s">
        <v>124</v>
      </c>
      <c r="AU163" s="152" t="s">
        <v>80</v>
      </c>
      <c r="AY163" s="16" t="s">
        <v>123</v>
      </c>
      <c r="BE163" s="153">
        <f t="shared" si="14"/>
        <v>0</v>
      </c>
      <c r="BF163" s="153">
        <f t="shared" si="15"/>
        <v>0</v>
      </c>
      <c r="BG163" s="153">
        <f t="shared" si="16"/>
        <v>0</v>
      </c>
      <c r="BH163" s="153">
        <f t="shared" si="17"/>
        <v>0</v>
      </c>
      <c r="BI163" s="153">
        <f t="shared" si="18"/>
        <v>0</v>
      </c>
      <c r="BJ163" s="16" t="s">
        <v>80</v>
      </c>
      <c r="BK163" s="153">
        <f t="shared" si="19"/>
        <v>0</v>
      </c>
      <c r="BL163" s="16" t="s">
        <v>129</v>
      </c>
      <c r="BM163" s="152" t="s">
        <v>255</v>
      </c>
    </row>
    <row r="164" spans="1:65" s="12" customFormat="1" ht="25.9" customHeight="1">
      <c r="B164" s="129"/>
      <c r="D164" s="130" t="s">
        <v>72</v>
      </c>
      <c r="E164" s="131" t="s">
        <v>121</v>
      </c>
      <c r="F164" s="131" t="s">
        <v>334</v>
      </c>
      <c r="I164" s="132"/>
      <c r="J164" s="133">
        <f>BK164</f>
        <v>0</v>
      </c>
      <c r="L164" s="129"/>
      <c r="M164" s="134"/>
      <c r="N164" s="135"/>
      <c r="O164" s="135"/>
      <c r="P164" s="136">
        <v>0</v>
      </c>
      <c r="Q164" s="135"/>
      <c r="R164" s="136">
        <v>0</v>
      </c>
      <c r="S164" s="135"/>
      <c r="T164" s="137">
        <v>0</v>
      </c>
      <c r="AR164" s="130" t="s">
        <v>80</v>
      </c>
      <c r="AT164" s="138" t="s">
        <v>72</v>
      </c>
      <c r="AU164" s="138" t="s">
        <v>73</v>
      </c>
      <c r="AY164" s="130" t="s">
        <v>123</v>
      </c>
      <c r="BK164" s="139">
        <v>0</v>
      </c>
    </row>
    <row r="165" spans="1:65" s="12" customFormat="1" ht="25.9" customHeight="1">
      <c r="B165" s="129"/>
      <c r="D165" s="130" t="s">
        <v>72</v>
      </c>
      <c r="E165" s="131" t="s">
        <v>163</v>
      </c>
      <c r="F165" s="131" t="s">
        <v>164</v>
      </c>
      <c r="I165" s="132"/>
      <c r="J165" s="133">
        <f>BK165</f>
        <v>0</v>
      </c>
      <c r="L165" s="129"/>
      <c r="M165" s="134"/>
      <c r="N165" s="135"/>
      <c r="O165" s="135"/>
      <c r="P165" s="136">
        <f>P166+P170+P172</f>
        <v>0</v>
      </c>
      <c r="Q165" s="135"/>
      <c r="R165" s="136">
        <f>R166+R170+R172</f>
        <v>0</v>
      </c>
      <c r="S165" s="135"/>
      <c r="T165" s="137">
        <f>T166+T170+T172</f>
        <v>0</v>
      </c>
      <c r="AR165" s="130" t="s">
        <v>140</v>
      </c>
      <c r="AT165" s="138" t="s">
        <v>72</v>
      </c>
      <c r="AU165" s="138" t="s">
        <v>73</v>
      </c>
      <c r="AY165" s="130" t="s">
        <v>123</v>
      </c>
      <c r="BK165" s="139">
        <f>BK166+BK170+BK172</f>
        <v>0</v>
      </c>
    </row>
    <row r="166" spans="1:65" s="12" customFormat="1" ht="22.9" customHeight="1">
      <c r="B166" s="129"/>
      <c r="D166" s="130" t="s">
        <v>72</v>
      </c>
      <c r="E166" s="154" t="s">
        <v>165</v>
      </c>
      <c r="F166" s="154" t="s">
        <v>166</v>
      </c>
      <c r="I166" s="132"/>
      <c r="J166" s="155">
        <f>BK166</f>
        <v>0</v>
      </c>
      <c r="L166" s="129"/>
      <c r="M166" s="134"/>
      <c r="N166" s="135"/>
      <c r="O166" s="135"/>
      <c r="P166" s="136">
        <f>SUM(P167:P169)</f>
        <v>0</v>
      </c>
      <c r="Q166" s="135"/>
      <c r="R166" s="136">
        <f>SUM(R167:R169)</f>
        <v>0</v>
      </c>
      <c r="S166" s="135"/>
      <c r="T166" s="137">
        <f>SUM(T167:T169)</f>
        <v>0</v>
      </c>
      <c r="AR166" s="130" t="s">
        <v>140</v>
      </c>
      <c r="AT166" s="138" t="s">
        <v>72</v>
      </c>
      <c r="AU166" s="138" t="s">
        <v>80</v>
      </c>
      <c r="AY166" s="130" t="s">
        <v>123</v>
      </c>
      <c r="BK166" s="139">
        <f>SUM(BK167:BK169)</f>
        <v>0</v>
      </c>
    </row>
    <row r="167" spans="1:65" s="2" customFormat="1" ht="16.5" customHeight="1">
      <c r="A167" s="31"/>
      <c r="B167" s="140"/>
      <c r="C167" s="141" t="s">
        <v>256</v>
      </c>
      <c r="D167" s="141" t="s">
        <v>124</v>
      </c>
      <c r="E167" s="142" t="s">
        <v>168</v>
      </c>
      <c r="F167" s="143" t="s">
        <v>166</v>
      </c>
      <c r="G167" s="144" t="s">
        <v>151</v>
      </c>
      <c r="H167" s="145">
        <v>1</v>
      </c>
      <c r="I167" s="146"/>
      <c r="J167" s="147">
        <f>ROUND(I167*H167,2)</f>
        <v>0</v>
      </c>
      <c r="K167" s="143" t="s">
        <v>128</v>
      </c>
      <c r="L167" s="32"/>
      <c r="M167" s="148" t="s">
        <v>1</v>
      </c>
      <c r="N167" s="149" t="s">
        <v>38</v>
      </c>
      <c r="O167" s="57"/>
      <c r="P167" s="150">
        <f>O167*H167</f>
        <v>0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52" t="s">
        <v>129</v>
      </c>
      <c r="AT167" s="152" t="s">
        <v>124</v>
      </c>
      <c r="AU167" s="152" t="s">
        <v>82</v>
      </c>
      <c r="AY167" s="16" t="s">
        <v>123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6" t="s">
        <v>80</v>
      </c>
      <c r="BK167" s="153">
        <f>ROUND(I167*H167,2)</f>
        <v>0</v>
      </c>
      <c r="BL167" s="16" t="s">
        <v>129</v>
      </c>
      <c r="BM167" s="152" t="s">
        <v>257</v>
      </c>
    </row>
    <row r="168" spans="1:65" s="13" customFormat="1">
      <c r="B168" s="156"/>
      <c r="D168" s="157" t="s">
        <v>170</v>
      </c>
      <c r="E168" s="158" t="s">
        <v>1</v>
      </c>
      <c r="F168" s="159" t="s">
        <v>171</v>
      </c>
      <c r="H168" s="160">
        <v>1</v>
      </c>
      <c r="I168" s="161"/>
      <c r="L168" s="156"/>
      <c r="M168" s="162"/>
      <c r="N168" s="163"/>
      <c r="O168" s="163"/>
      <c r="P168" s="163"/>
      <c r="Q168" s="163"/>
      <c r="R168" s="163"/>
      <c r="S168" s="163"/>
      <c r="T168" s="164"/>
      <c r="AT168" s="158" t="s">
        <v>170</v>
      </c>
      <c r="AU168" s="158" t="s">
        <v>82</v>
      </c>
      <c r="AV168" s="13" t="s">
        <v>82</v>
      </c>
      <c r="AW168" s="13" t="s">
        <v>30</v>
      </c>
      <c r="AX168" s="13" t="s">
        <v>73</v>
      </c>
      <c r="AY168" s="158" t="s">
        <v>123</v>
      </c>
    </row>
    <row r="169" spans="1:65" s="14" customFormat="1">
      <c r="B169" s="165"/>
      <c r="D169" s="157" t="s">
        <v>170</v>
      </c>
      <c r="E169" s="166" t="s">
        <v>1</v>
      </c>
      <c r="F169" s="167" t="s">
        <v>172</v>
      </c>
      <c r="H169" s="168">
        <v>1</v>
      </c>
      <c r="I169" s="169"/>
      <c r="L169" s="165"/>
      <c r="M169" s="170"/>
      <c r="N169" s="171"/>
      <c r="O169" s="171"/>
      <c r="P169" s="171"/>
      <c r="Q169" s="171"/>
      <c r="R169" s="171"/>
      <c r="S169" s="171"/>
      <c r="T169" s="172"/>
      <c r="AT169" s="166" t="s">
        <v>170</v>
      </c>
      <c r="AU169" s="166" t="s">
        <v>82</v>
      </c>
      <c r="AV169" s="14" t="s">
        <v>129</v>
      </c>
      <c r="AW169" s="14" t="s">
        <v>30</v>
      </c>
      <c r="AX169" s="14" t="s">
        <v>80</v>
      </c>
      <c r="AY169" s="166" t="s">
        <v>123</v>
      </c>
    </row>
    <row r="170" spans="1:65" s="12" customFormat="1" ht="22.9" customHeight="1">
      <c r="B170" s="129"/>
      <c r="D170" s="130" t="s">
        <v>72</v>
      </c>
      <c r="E170" s="154" t="s">
        <v>173</v>
      </c>
      <c r="F170" s="154" t="s">
        <v>174</v>
      </c>
      <c r="I170" s="132"/>
      <c r="J170" s="155">
        <f>BK170</f>
        <v>0</v>
      </c>
      <c r="L170" s="129"/>
      <c r="M170" s="134"/>
      <c r="N170" s="135"/>
      <c r="O170" s="135"/>
      <c r="P170" s="136">
        <f>P171</f>
        <v>0</v>
      </c>
      <c r="Q170" s="135"/>
      <c r="R170" s="136">
        <f>R171</f>
        <v>0</v>
      </c>
      <c r="S170" s="135"/>
      <c r="T170" s="137">
        <f>T171</f>
        <v>0</v>
      </c>
      <c r="AR170" s="130" t="s">
        <v>140</v>
      </c>
      <c r="AT170" s="138" t="s">
        <v>72</v>
      </c>
      <c r="AU170" s="138" t="s">
        <v>80</v>
      </c>
      <c r="AY170" s="130" t="s">
        <v>123</v>
      </c>
      <c r="BK170" s="139">
        <f>BK171</f>
        <v>0</v>
      </c>
    </row>
    <row r="171" spans="1:65" s="2" customFormat="1" ht="16.5" customHeight="1">
      <c r="A171" s="31"/>
      <c r="B171" s="140"/>
      <c r="C171" s="141" t="s">
        <v>213</v>
      </c>
      <c r="D171" s="141" t="s">
        <v>124</v>
      </c>
      <c r="E171" s="142" t="s">
        <v>175</v>
      </c>
      <c r="F171" s="143" t="s">
        <v>176</v>
      </c>
      <c r="G171" s="144" t="s">
        <v>151</v>
      </c>
      <c r="H171" s="145">
        <v>1</v>
      </c>
      <c r="I171" s="146"/>
      <c r="J171" s="147">
        <f>ROUND(I171*H171,2)</f>
        <v>0</v>
      </c>
      <c r="K171" s="143" t="s">
        <v>128</v>
      </c>
      <c r="L171" s="32"/>
      <c r="M171" s="148" t="s">
        <v>1</v>
      </c>
      <c r="N171" s="149" t="s">
        <v>38</v>
      </c>
      <c r="O171" s="57"/>
      <c r="P171" s="150">
        <f>O171*H171</f>
        <v>0</v>
      </c>
      <c r="Q171" s="150">
        <v>0</v>
      </c>
      <c r="R171" s="150">
        <f>Q171*H171</f>
        <v>0</v>
      </c>
      <c r="S171" s="150">
        <v>0</v>
      </c>
      <c r="T171" s="15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52" t="s">
        <v>129</v>
      </c>
      <c r="AT171" s="152" t="s">
        <v>124</v>
      </c>
      <c r="AU171" s="152" t="s">
        <v>82</v>
      </c>
      <c r="AY171" s="16" t="s">
        <v>123</v>
      </c>
      <c r="BE171" s="153">
        <f>IF(N171="základní",J171,0)</f>
        <v>0</v>
      </c>
      <c r="BF171" s="153">
        <f>IF(N171="snížená",J171,0)</f>
        <v>0</v>
      </c>
      <c r="BG171" s="153">
        <f>IF(N171="zákl. přenesená",J171,0)</f>
        <v>0</v>
      </c>
      <c r="BH171" s="153">
        <f>IF(N171="sníž. přenesená",J171,0)</f>
        <v>0</v>
      </c>
      <c r="BI171" s="153">
        <f>IF(N171="nulová",J171,0)</f>
        <v>0</v>
      </c>
      <c r="BJ171" s="16" t="s">
        <v>80</v>
      </c>
      <c r="BK171" s="153">
        <f>ROUND(I171*H171,2)</f>
        <v>0</v>
      </c>
      <c r="BL171" s="16" t="s">
        <v>129</v>
      </c>
      <c r="BM171" s="152" t="s">
        <v>297</v>
      </c>
    </row>
    <row r="172" spans="1:65" s="12" customFormat="1" ht="22.9" customHeight="1">
      <c r="B172" s="129"/>
      <c r="D172" s="130" t="s">
        <v>72</v>
      </c>
      <c r="E172" s="154" t="s">
        <v>178</v>
      </c>
      <c r="F172" s="154" t="s">
        <v>179</v>
      </c>
      <c r="I172" s="132"/>
      <c r="J172" s="155">
        <f>BK172</f>
        <v>0</v>
      </c>
      <c r="L172" s="129"/>
      <c r="M172" s="134"/>
      <c r="N172" s="135"/>
      <c r="O172" s="135"/>
      <c r="P172" s="136">
        <f>P173</f>
        <v>0</v>
      </c>
      <c r="Q172" s="135"/>
      <c r="R172" s="136">
        <f>R173</f>
        <v>0</v>
      </c>
      <c r="S172" s="135"/>
      <c r="T172" s="137">
        <f>T173</f>
        <v>0</v>
      </c>
      <c r="AR172" s="130" t="s">
        <v>140</v>
      </c>
      <c r="AT172" s="138" t="s">
        <v>72</v>
      </c>
      <c r="AU172" s="138" t="s">
        <v>80</v>
      </c>
      <c r="AY172" s="130" t="s">
        <v>123</v>
      </c>
      <c r="BK172" s="139">
        <f>BK173</f>
        <v>0</v>
      </c>
    </row>
    <row r="173" spans="1:65" s="2" customFormat="1" ht="16.5" customHeight="1">
      <c r="A173" s="31"/>
      <c r="B173" s="140"/>
      <c r="C173" s="141" t="s">
        <v>299</v>
      </c>
      <c r="D173" s="141" t="s">
        <v>124</v>
      </c>
      <c r="E173" s="142" t="s">
        <v>181</v>
      </c>
      <c r="F173" s="143" t="s">
        <v>182</v>
      </c>
      <c r="G173" s="144" t="s">
        <v>151</v>
      </c>
      <c r="H173" s="145">
        <v>1</v>
      </c>
      <c r="I173" s="146"/>
      <c r="J173" s="147">
        <f>ROUND(I173*H173,2)</f>
        <v>0</v>
      </c>
      <c r="K173" s="143" t="s">
        <v>128</v>
      </c>
      <c r="L173" s="32"/>
      <c r="M173" s="173" t="s">
        <v>1</v>
      </c>
      <c r="N173" s="174" t="s">
        <v>38</v>
      </c>
      <c r="O173" s="175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52" t="s">
        <v>129</v>
      </c>
      <c r="AT173" s="152" t="s">
        <v>124</v>
      </c>
      <c r="AU173" s="152" t="s">
        <v>82</v>
      </c>
      <c r="AY173" s="16" t="s">
        <v>123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6" t="s">
        <v>80</v>
      </c>
      <c r="BK173" s="153">
        <f>ROUND(I173*H173,2)</f>
        <v>0</v>
      </c>
      <c r="BL173" s="16" t="s">
        <v>129</v>
      </c>
      <c r="BM173" s="152" t="s">
        <v>298</v>
      </c>
    </row>
    <row r="174" spans="1:65" s="2" customFormat="1" ht="6.95" customHeight="1">
      <c r="A174" s="31"/>
      <c r="B174" s="46"/>
      <c r="C174" s="47"/>
      <c r="D174" s="47"/>
      <c r="E174" s="47"/>
      <c r="F174" s="47"/>
      <c r="G174" s="47"/>
      <c r="H174" s="47"/>
      <c r="I174" s="47"/>
      <c r="J174" s="47"/>
      <c r="K174" s="47"/>
      <c r="L174" s="32"/>
      <c r="M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</row>
  </sheetData>
  <autoFilter ref="C121:K173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6"/>
  <sheetViews>
    <sheetView showGridLines="0" tabSelected="1" workbookViewId="0">
      <selection activeCell="Y146" sqref="Y14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3" t="s">
        <v>5</v>
      </c>
      <c r="M2" s="204"/>
      <c r="N2" s="204"/>
      <c r="O2" s="204"/>
      <c r="P2" s="204"/>
      <c r="Q2" s="204"/>
      <c r="R2" s="204"/>
      <c r="S2" s="204"/>
      <c r="T2" s="204"/>
      <c r="U2" s="204"/>
      <c r="V2" s="204"/>
      <c r="AT2" s="16" t="s">
        <v>94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82</v>
      </c>
    </row>
    <row r="4" spans="1:46" s="1" customFormat="1" ht="24.95" customHeight="1">
      <c r="B4" s="19"/>
      <c r="D4" s="20" t="s">
        <v>95</v>
      </c>
      <c r="L4" s="19"/>
      <c r="M4" s="92" t="s">
        <v>10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6" t="s">
        <v>16</v>
      </c>
      <c r="L6" s="19"/>
    </row>
    <row r="7" spans="1:46" s="1" customFormat="1" ht="26.25" customHeight="1">
      <c r="B7" s="19"/>
      <c r="E7" s="218" t="str">
        <f>'Rekapitulace stavby'!K6</f>
        <v>Plasy Výkaz výměr - D a) Stavebni upravy v Gymnazium a SOS Plasy</v>
      </c>
      <c r="F7" s="219"/>
      <c r="G7" s="219"/>
      <c r="H7" s="219"/>
      <c r="L7" s="19"/>
    </row>
    <row r="8" spans="1:46" s="2" customFormat="1" ht="12" customHeight="1">
      <c r="A8" s="31"/>
      <c r="B8" s="32"/>
      <c r="C8" s="31"/>
      <c r="D8" s="26" t="s">
        <v>96</v>
      </c>
      <c r="E8" s="31"/>
      <c r="F8" s="31"/>
      <c r="G8" s="31"/>
      <c r="H8" s="31"/>
      <c r="I8" s="31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2"/>
      <c r="C9" s="31"/>
      <c r="D9" s="31"/>
      <c r="E9" s="197" t="s">
        <v>352</v>
      </c>
      <c r="F9" s="217"/>
      <c r="G9" s="217"/>
      <c r="H9" s="217"/>
      <c r="I9" s="31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26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26" t="s">
        <v>22</v>
      </c>
      <c r="J12" s="54" t="str">
        <f>'Rekapitulace stavby'!AN8</f>
        <v>7. 6. 2023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2"/>
      <c r="C14" s="31"/>
      <c r="D14" s="26" t="s">
        <v>24</v>
      </c>
      <c r="E14" s="31"/>
      <c r="F14" s="31"/>
      <c r="G14" s="31"/>
      <c r="H14" s="31"/>
      <c r="I14" s="26" t="s">
        <v>25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26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26" t="s">
        <v>25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20" t="str">
        <f>'Rekapitulace stavby'!E14</f>
        <v>Vyplň údaj</v>
      </c>
      <c r="F18" s="212"/>
      <c r="G18" s="212"/>
      <c r="H18" s="212"/>
      <c r="I18" s="26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26" t="s">
        <v>25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26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26" t="s">
        <v>25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26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31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93"/>
      <c r="B27" s="94"/>
      <c r="C27" s="93"/>
      <c r="D27" s="93"/>
      <c r="E27" s="216" t="s">
        <v>1</v>
      </c>
      <c r="F27" s="216"/>
      <c r="G27" s="216"/>
      <c r="H27" s="216"/>
      <c r="I27" s="93"/>
      <c r="J27" s="93"/>
      <c r="K27" s="93"/>
      <c r="L27" s="95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65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96" t="s">
        <v>33</v>
      </c>
      <c r="E30" s="31"/>
      <c r="F30" s="31"/>
      <c r="G30" s="31"/>
      <c r="H30" s="31"/>
      <c r="I30" s="31"/>
      <c r="J30" s="70">
        <f>ROUND(J122,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65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35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97" t="s">
        <v>37</v>
      </c>
      <c r="E33" s="26" t="s">
        <v>38</v>
      </c>
      <c r="F33" s="98">
        <f>ROUND((SUM(BE122:BE165)),  2)</f>
        <v>0</v>
      </c>
      <c r="G33" s="31"/>
      <c r="H33" s="31"/>
      <c r="I33" s="99">
        <v>0.21</v>
      </c>
      <c r="J33" s="98">
        <f>ROUND(((SUM(BE122:BE165))*I33),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98">
        <f>ROUND((SUM(BF122:BF165)),  2)</f>
        <v>0</v>
      </c>
      <c r="G34" s="31"/>
      <c r="H34" s="31"/>
      <c r="I34" s="99">
        <v>0.15</v>
      </c>
      <c r="J34" s="98">
        <f>ROUND(((SUM(BF122:BF165))*I34),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98">
        <f>ROUND((SUM(BG122:BG165)),  2)</f>
        <v>0</v>
      </c>
      <c r="G35" s="31"/>
      <c r="H35" s="31"/>
      <c r="I35" s="99">
        <v>0.21</v>
      </c>
      <c r="J35" s="98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98">
        <f>ROUND((SUM(BH122:BH165)),  2)</f>
        <v>0</v>
      </c>
      <c r="G36" s="31"/>
      <c r="H36" s="31"/>
      <c r="I36" s="99">
        <v>0.15</v>
      </c>
      <c r="J36" s="98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98">
        <f>ROUND((SUM(BI122:BI165)),  2)</f>
        <v>0</v>
      </c>
      <c r="G37" s="31"/>
      <c r="H37" s="31"/>
      <c r="I37" s="99">
        <v>0</v>
      </c>
      <c r="J37" s="98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0"/>
      <c r="D39" s="101" t="s">
        <v>43</v>
      </c>
      <c r="E39" s="59"/>
      <c r="F39" s="59"/>
      <c r="G39" s="102" t="s">
        <v>44</v>
      </c>
      <c r="H39" s="103" t="s">
        <v>45</v>
      </c>
      <c r="I39" s="59"/>
      <c r="J39" s="104">
        <f>SUM(J30:J37)</f>
        <v>0</v>
      </c>
      <c r="K39" s="105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43"/>
      <c r="J50" s="43"/>
      <c r="K50" s="43"/>
      <c r="L50" s="41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06" t="s">
        <v>49</v>
      </c>
      <c r="G61" s="44" t="s">
        <v>48</v>
      </c>
      <c r="H61" s="34"/>
      <c r="I61" s="34"/>
      <c r="J61" s="107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45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06" t="s">
        <v>49</v>
      </c>
      <c r="G76" s="44" t="s">
        <v>48</v>
      </c>
      <c r="H76" s="34"/>
      <c r="I76" s="34"/>
      <c r="J76" s="107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98</v>
      </c>
      <c r="D82" s="31"/>
      <c r="E82" s="31"/>
      <c r="F82" s="31"/>
      <c r="G82" s="31"/>
      <c r="H82" s="31"/>
      <c r="I82" s="31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31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1"/>
      <c r="D85" s="31"/>
      <c r="E85" s="218" t="str">
        <f>E7</f>
        <v>Plasy Výkaz výměr - D a) Stavebni upravy v Gymnazium a SOS Plasy</v>
      </c>
      <c r="F85" s="219"/>
      <c r="G85" s="219"/>
      <c r="H85" s="219"/>
      <c r="I85" s="31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96</v>
      </c>
      <c r="D86" s="31"/>
      <c r="E86" s="31"/>
      <c r="F86" s="31"/>
      <c r="G86" s="31"/>
      <c r="H86" s="31"/>
      <c r="I86" s="31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1"/>
      <c r="D87" s="31"/>
      <c r="E87" s="197" t="str">
        <f>E9</f>
        <v>Objekt 5 - Kabinet EKO</v>
      </c>
      <c r="F87" s="217"/>
      <c r="G87" s="217"/>
      <c r="H87" s="217"/>
      <c r="I87" s="31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 xml:space="preserve"> </v>
      </c>
      <c r="G89" s="31"/>
      <c r="H89" s="31"/>
      <c r="I89" s="26" t="s">
        <v>22</v>
      </c>
      <c r="J89" s="54" t="str">
        <f>IF(J12="","",J12)</f>
        <v>7. 6. 2023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1"/>
      <c r="E91" s="31"/>
      <c r="F91" s="24" t="str">
        <f>E15</f>
        <v xml:space="preserve"> </v>
      </c>
      <c r="G91" s="31"/>
      <c r="H91" s="31"/>
      <c r="I91" s="26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26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08" t="s">
        <v>99</v>
      </c>
      <c r="D94" s="100"/>
      <c r="E94" s="100"/>
      <c r="F94" s="100"/>
      <c r="G94" s="100"/>
      <c r="H94" s="100"/>
      <c r="I94" s="100"/>
      <c r="J94" s="109" t="s">
        <v>100</v>
      </c>
      <c r="K94" s="100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10" t="s">
        <v>101</v>
      </c>
      <c r="D96" s="31"/>
      <c r="E96" s="31"/>
      <c r="F96" s="31"/>
      <c r="G96" s="31"/>
      <c r="H96" s="31"/>
      <c r="I96" s="31"/>
      <c r="J96" s="70">
        <f>J122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102</v>
      </c>
    </row>
    <row r="97" spans="1:31" s="9" customFormat="1" ht="24.95" customHeight="1">
      <c r="B97" s="111"/>
      <c r="D97" s="112" t="s">
        <v>185</v>
      </c>
      <c r="E97" s="113"/>
      <c r="F97" s="113"/>
      <c r="G97" s="113"/>
      <c r="H97" s="113"/>
      <c r="I97" s="113"/>
      <c r="J97" s="114">
        <f>J123</f>
        <v>0</v>
      </c>
      <c r="L97" s="111"/>
    </row>
    <row r="98" spans="1:31" s="9" customFormat="1" ht="24.95" customHeight="1">
      <c r="B98" s="111"/>
      <c r="D98" s="112" t="s">
        <v>185</v>
      </c>
      <c r="E98" s="113"/>
      <c r="F98" s="113"/>
      <c r="G98" s="113"/>
      <c r="H98" s="113"/>
      <c r="I98" s="113"/>
      <c r="J98" s="114">
        <f>J156</f>
        <v>0</v>
      </c>
      <c r="L98" s="111"/>
    </row>
    <row r="99" spans="1:31" s="9" customFormat="1" ht="24.95" customHeight="1">
      <c r="B99" s="111"/>
      <c r="D99" s="112" t="s">
        <v>104</v>
      </c>
      <c r="E99" s="113"/>
      <c r="F99" s="113"/>
      <c r="G99" s="113"/>
      <c r="H99" s="113"/>
      <c r="I99" s="113"/>
      <c r="J99" s="114">
        <f>J157</f>
        <v>0</v>
      </c>
      <c r="L99" s="111"/>
    </row>
    <row r="100" spans="1:31" s="10" customFormat="1" ht="19.899999999999999" customHeight="1">
      <c r="B100" s="115"/>
      <c r="D100" s="116" t="s">
        <v>105</v>
      </c>
      <c r="E100" s="117"/>
      <c r="F100" s="117"/>
      <c r="G100" s="117"/>
      <c r="H100" s="117"/>
      <c r="I100" s="117"/>
      <c r="J100" s="118">
        <f>J158</f>
        <v>0</v>
      </c>
      <c r="L100" s="115"/>
    </row>
    <row r="101" spans="1:31" s="10" customFormat="1" ht="19.899999999999999" customHeight="1">
      <c r="B101" s="115"/>
      <c r="D101" s="116" t="s">
        <v>106</v>
      </c>
      <c r="E101" s="117"/>
      <c r="F101" s="117"/>
      <c r="G101" s="117"/>
      <c r="H101" s="117"/>
      <c r="I101" s="117"/>
      <c r="J101" s="118">
        <f>J162</f>
        <v>0</v>
      </c>
      <c r="L101" s="115"/>
    </row>
    <row r="102" spans="1:31" s="10" customFormat="1" ht="19.899999999999999" customHeight="1">
      <c r="B102" s="115"/>
      <c r="D102" s="116" t="s">
        <v>107</v>
      </c>
      <c r="E102" s="117"/>
      <c r="F102" s="117"/>
      <c r="G102" s="117"/>
      <c r="H102" s="117"/>
      <c r="I102" s="117"/>
      <c r="J102" s="118">
        <f>J164</f>
        <v>0</v>
      </c>
      <c r="L102" s="115"/>
    </row>
    <row r="103" spans="1:31" s="2" customFormat="1" ht="21.75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1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46"/>
      <c r="C104" s="47"/>
      <c r="D104" s="47"/>
      <c r="E104" s="47"/>
      <c r="F104" s="47"/>
      <c r="G104" s="47"/>
      <c r="H104" s="47"/>
      <c r="I104" s="47"/>
      <c r="J104" s="47"/>
      <c r="K104" s="47"/>
      <c r="L104" s="4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pans="1:31" s="2" customFormat="1" ht="6.95" customHeight="1">
      <c r="A108" s="31"/>
      <c r="B108" s="48"/>
      <c r="C108" s="49"/>
      <c r="D108" s="49"/>
      <c r="E108" s="49"/>
      <c r="F108" s="49"/>
      <c r="G108" s="49"/>
      <c r="H108" s="49"/>
      <c r="I108" s="49"/>
      <c r="J108" s="49"/>
      <c r="K108" s="49"/>
      <c r="L108" s="4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4.95" customHeight="1">
      <c r="A109" s="31"/>
      <c r="B109" s="32"/>
      <c r="C109" s="20" t="s">
        <v>108</v>
      </c>
      <c r="D109" s="31"/>
      <c r="E109" s="31"/>
      <c r="F109" s="31"/>
      <c r="G109" s="31"/>
      <c r="H109" s="31"/>
      <c r="I109" s="31"/>
      <c r="J109" s="31"/>
      <c r="K109" s="31"/>
      <c r="L109" s="4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6.95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2" customHeight="1">
      <c r="A111" s="31"/>
      <c r="B111" s="32"/>
      <c r="C111" s="26" t="s">
        <v>16</v>
      </c>
      <c r="D111" s="31"/>
      <c r="E111" s="31"/>
      <c r="F111" s="31"/>
      <c r="G111" s="31"/>
      <c r="H111" s="31"/>
      <c r="I111" s="31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26.25" customHeight="1">
      <c r="A112" s="31"/>
      <c r="B112" s="32"/>
      <c r="C112" s="31"/>
      <c r="D112" s="31"/>
      <c r="E112" s="218" t="str">
        <f>E7</f>
        <v>Plasy Výkaz výměr - D a) Stavebni upravy v Gymnazium a SOS Plasy</v>
      </c>
      <c r="F112" s="219"/>
      <c r="G112" s="219"/>
      <c r="H112" s="219"/>
      <c r="I112" s="31"/>
      <c r="J112" s="31"/>
      <c r="K112" s="31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96</v>
      </c>
      <c r="D113" s="31"/>
      <c r="E113" s="31"/>
      <c r="F113" s="31"/>
      <c r="G113" s="31"/>
      <c r="H113" s="31"/>
      <c r="I113" s="31"/>
      <c r="J113" s="31"/>
      <c r="K113" s="31"/>
      <c r="L113" s="41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6.5" customHeight="1">
      <c r="A114" s="31"/>
      <c r="B114" s="32"/>
      <c r="C114" s="31"/>
      <c r="D114" s="31"/>
      <c r="E114" s="197" t="str">
        <f>E9</f>
        <v>Objekt 5 - Kabinet EKO</v>
      </c>
      <c r="F114" s="217"/>
      <c r="G114" s="217"/>
      <c r="H114" s="217"/>
      <c r="I114" s="31"/>
      <c r="J114" s="31"/>
      <c r="K114" s="31"/>
      <c r="L114" s="4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6.95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2" customHeight="1">
      <c r="A116" s="31"/>
      <c r="B116" s="32"/>
      <c r="C116" s="26" t="s">
        <v>20</v>
      </c>
      <c r="D116" s="31"/>
      <c r="E116" s="31"/>
      <c r="F116" s="24" t="str">
        <f>F12</f>
        <v xml:space="preserve"> </v>
      </c>
      <c r="G116" s="31"/>
      <c r="H116" s="31"/>
      <c r="I116" s="26" t="s">
        <v>22</v>
      </c>
      <c r="J116" s="54" t="str">
        <f>IF(J12="","",J12)</f>
        <v>7. 6. 2023</v>
      </c>
      <c r="K116" s="31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6.95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2" customFormat="1" ht="15.2" customHeight="1">
      <c r="A118" s="31"/>
      <c r="B118" s="32"/>
      <c r="C118" s="26" t="s">
        <v>24</v>
      </c>
      <c r="D118" s="31"/>
      <c r="E118" s="31"/>
      <c r="F118" s="24" t="str">
        <f>E15</f>
        <v xml:space="preserve"> </v>
      </c>
      <c r="G118" s="31"/>
      <c r="H118" s="31"/>
      <c r="I118" s="26" t="s">
        <v>29</v>
      </c>
      <c r="J118" s="29" t="str">
        <f>E21</f>
        <v xml:space="preserve"> </v>
      </c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65" s="2" customFormat="1" ht="15.2" customHeight="1">
      <c r="A119" s="31"/>
      <c r="B119" s="32"/>
      <c r="C119" s="26" t="s">
        <v>27</v>
      </c>
      <c r="D119" s="31"/>
      <c r="E119" s="31"/>
      <c r="F119" s="24" t="str">
        <f>IF(E18="","",E18)</f>
        <v>Vyplň údaj</v>
      </c>
      <c r="G119" s="31"/>
      <c r="H119" s="31"/>
      <c r="I119" s="26" t="s">
        <v>31</v>
      </c>
      <c r="J119" s="29" t="str">
        <f>E24</f>
        <v xml:space="preserve"> </v>
      </c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65" s="2" customFormat="1" ht="10.35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65" s="11" customFormat="1" ht="29.25" customHeight="1">
      <c r="A121" s="119"/>
      <c r="B121" s="120"/>
      <c r="C121" s="121" t="s">
        <v>109</v>
      </c>
      <c r="D121" s="122" t="s">
        <v>58</v>
      </c>
      <c r="E121" s="122" t="s">
        <v>54</v>
      </c>
      <c r="F121" s="122" t="s">
        <v>55</v>
      </c>
      <c r="G121" s="122" t="s">
        <v>110</v>
      </c>
      <c r="H121" s="122" t="s">
        <v>111</v>
      </c>
      <c r="I121" s="122" t="s">
        <v>112</v>
      </c>
      <c r="J121" s="122" t="s">
        <v>100</v>
      </c>
      <c r="K121" s="123" t="s">
        <v>113</v>
      </c>
      <c r="L121" s="124"/>
      <c r="M121" s="61" t="s">
        <v>1</v>
      </c>
      <c r="N121" s="62" t="s">
        <v>37</v>
      </c>
      <c r="O121" s="62" t="s">
        <v>114</v>
      </c>
      <c r="P121" s="62" t="s">
        <v>115</v>
      </c>
      <c r="Q121" s="62" t="s">
        <v>116</v>
      </c>
      <c r="R121" s="62" t="s">
        <v>117</v>
      </c>
      <c r="S121" s="62" t="s">
        <v>118</v>
      </c>
      <c r="T121" s="63" t="s">
        <v>119</v>
      </c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</row>
    <row r="122" spans="1:65" s="2" customFormat="1" ht="22.9" customHeight="1">
      <c r="A122" s="31"/>
      <c r="B122" s="32"/>
      <c r="C122" s="68" t="s">
        <v>120</v>
      </c>
      <c r="D122" s="31"/>
      <c r="E122" s="31"/>
      <c r="F122" s="31"/>
      <c r="G122" s="31"/>
      <c r="H122" s="31"/>
      <c r="I122" s="31"/>
      <c r="J122" s="125">
        <f>BK122</f>
        <v>0</v>
      </c>
      <c r="K122" s="31"/>
      <c r="L122" s="32"/>
      <c r="M122" s="64"/>
      <c r="N122" s="55"/>
      <c r="O122" s="65"/>
      <c r="P122" s="126">
        <f>P123+P156+P157</f>
        <v>0</v>
      </c>
      <c r="Q122" s="65"/>
      <c r="R122" s="126">
        <f>R123+R156+R157</f>
        <v>0</v>
      </c>
      <c r="S122" s="65"/>
      <c r="T122" s="127">
        <f>T123+T156+T157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6" t="s">
        <v>72</v>
      </c>
      <c r="AU122" s="16" t="s">
        <v>102</v>
      </c>
      <c r="BK122" s="128">
        <f>BK123+BK156+BK157</f>
        <v>0</v>
      </c>
    </row>
    <row r="123" spans="1:65" s="12" customFormat="1" ht="25.9" customHeight="1">
      <c r="B123" s="129"/>
      <c r="D123" s="130" t="s">
        <v>72</v>
      </c>
      <c r="E123" s="131" t="s">
        <v>121</v>
      </c>
      <c r="F123" s="131" t="s">
        <v>186</v>
      </c>
      <c r="I123" s="132"/>
      <c r="J123" s="133">
        <f>BK123</f>
        <v>0</v>
      </c>
      <c r="L123" s="129"/>
      <c r="M123" s="134"/>
      <c r="N123" s="135"/>
      <c r="O123" s="135"/>
      <c r="P123" s="136">
        <f>SUM(P124:P155)</f>
        <v>0</v>
      </c>
      <c r="Q123" s="135"/>
      <c r="R123" s="136">
        <f>SUM(R124:R155)</f>
        <v>0</v>
      </c>
      <c r="S123" s="135"/>
      <c r="T123" s="137">
        <f>SUM(T124:T155)</f>
        <v>0</v>
      </c>
      <c r="AR123" s="130" t="s">
        <v>80</v>
      </c>
      <c r="AT123" s="138" t="s">
        <v>72</v>
      </c>
      <c r="AU123" s="138" t="s">
        <v>73</v>
      </c>
      <c r="AY123" s="130" t="s">
        <v>123</v>
      </c>
      <c r="BK123" s="139">
        <f>SUM(BK124:BK155)</f>
        <v>0</v>
      </c>
    </row>
    <row r="124" spans="1:65" s="2" customFormat="1" ht="24.2" customHeight="1">
      <c r="A124" s="31"/>
      <c r="B124" s="140"/>
      <c r="C124" s="141" t="s">
        <v>80</v>
      </c>
      <c r="D124" s="141" t="s">
        <v>124</v>
      </c>
      <c r="E124" s="142" t="s">
        <v>125</v>
      </c>
      <c r="F124" s="143" t="s">
        <v>187</v>
      </c>
      <c r="G124" s="144" t="s">
        <v>127</v>
      </c>
      <c r="H124" s="145">
        <v>72.52</v>
      </c>
      <c r="I124" s="146"/>
      <c r="J124" s="147">
        <f>ROUND(I124*H124,2)</f>
        <v>0</v>
      </c>
      <c r="K124" s="143" t="s">
        <v>128</v>
      </c>
      <c r="L124" s="32"/>
      <c r="M124" s="148" t="s">
        <v>1</v>
      </c>
      <c r="N124" s="149" t="s">
        <v>38</v>
      </c>
      <c r="O124" s="57"/>
      <c r="P124" s="150">
        <f>O124*H124</f>
        <v>0</v>
      </c>
      <c r="Q124" s="150">
        <v>0</v>
      </c>
      <c r="R124" s="150">
        <f>Q124*H124</f>
        <v>0</v>
      </c>
      <c r="S124" s="150">
        <v>0</v>
      </c>
      <c r="T124" s="151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52" t="s">
        <v>129</v>
      </c>
      <c r="AT124" s="152" t="s">
        <v>124</v>
      </c>
      <c r="AU124" s="152" t="s">
        <v>80</v>
      </c>
      <c r="AY124" s="16" t="s">
        <v>123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6" t="s">
        <v>80</v>
      </c>
      <c r="BK124" s="153">
        <f>ROUND(I124*H124,2)</f>
        <v>0</v>
      </c>
      <c r="BL124" s="16" t="s">
        <v>129</v>
      </c>
      <c r="BM124" s="152" t="s">
        <v>82</v>
      </c>
    </row>
    <row r="125" spans="1:65" s="2" customFormat="1" ht="16.5" customHeight="1">
      <c r="A125" s="31"/>
      <c r="B125" s="140"/>
      <c r="C125" s="141" t="s">
        <v>82</v>
      </c>
      <c r="D125" s="141" t="s">
        <v>124</v>
      </c>
      <c r="E125" s="142" t="s">
        <v>130</v>
      </c>
      <c r="F125" s="143" t="s">
        <v>131</v>
      </c>
      <c r="G125" s="144" t="s">
        <v>127</v>
      </c>
      <c r="H125" s="145">
        <v>98.32</v>
      </c>
      <c r="I125" s="146"/>
      <c r="J125" s="147">
        <f>ROUND(I125*H125,2)</f>
        <v>0</v>
      </c>
      <c r="K125" s="143" t="s">
        <v>128</v>
      </c>
      <c r="L125" s="32"/>
      <c r="M125" s="148" t="s">
        <v>1</v>
      </c>
      <c r="N125" s="149" t="s">
        <v>38</v>
      </c>
      <c r="O125" s="57"/>
      <c r="P125" s="150">
        <f>O125*H125</f>
        <v>0</v>
      </c>
      <c r="Q125" s="150">
        <v>0</v>
      </c>
      <c r="R125" s="150">
        <f>Q125*H125</f>
        <v>0</v>
      </c>
      <c r="S125" s="150">
        <v>0</v>
      </c>
      <c r="T125" s="15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52" t="s">
        <v>129</v>
      </c>
      <c r="AT125" s="152" t="s">
        <v>124</v>
      </c>
      <c r="AU125" s="152" t="s">
        <v>80</v>
      </c>
      <c r="AY125" s="16" t="s">
        <v>123</v>
      </c>
      <c r="BE125" s="153">
        <f>IF(N125="základní",J125,0)</f>
        <v>0</v>
      </c>
      <c r="BF125" s="153">
        <f>IF(N125="snížená",J125,0)</f>
        <v>0</v>
      </c>
      <c r="BG125" s="153">
        <f>IF(N125="zákl. přenesená",J125,0)</f>
        <v>0</v>
      </c>
      <c r="BH125" s="153">
        <f>IF(N125="sníž. přenesená",J125,0)</f>
        <v>0</v>
      </c>
      <c r="BI125" s="153">
        <f>IF(N125="nulová",J125,0)</f>
        <v>0</v>
      </c>
      <c r="BJ125" s="16" t="s">
        <v>80</v>
      </c>
      <c r="BK125" s="153">
        <f>ROUND(I125*H125,2)</f>
        <v>0</v>
      </c>
      <c r="BL125" s="16" t="s">
        <v>129</v>
      </c>
      <c r="BM125" s="152" t="s">
        <v>129</v>
      </c>
    </row>
    <row r="126" spans="1:65" s="13" customFormat="1">
      <c r="B126" s="156"/>
      <c r="D126" s="157" t="s">
        <v>170</v>
      </c>
      <c r="E126" s="158" t="s">
        <v>1</v>
      </c>
      <c r="F126" s="159" t="s">
        <v>353</v>
      </c>
      <c r="H126" s="160">
        <v>98.32</v>
      </c>
      <c r="I126" s="161"/>
      <c r="L126" s="156"/>
      <c r="M126" s="162"/>
      <c r="N126" s="163"/>
      <c r="O126" s="163"/>
      <c r="P126" s="163"/>
      <c r="Q126" s="163"/>
      <c r="R126" s="163"/>
      <c r="S126" s="163"/>
      <c r="T126" s="164"/>
      <c r="AT126" s="158" t="s">
        <v>170</v>
      </c>
      <c r="AU126" s="158" t="s">
        <v>80</v>
      </c>
      <c r="AV126" s="13" t="s">
        <v>82</v>
      </c>
      <c r="AW126" s="13" t="s">
        <v>30</v>
      </c>
      <c r="AX126" s="13" t="s">
        <v>73</v>
      </c>
      <c r="AY126" s="158" t="s">
        <v>123</v>
      </c>
    </row>
    <row r="127" spans="1:65" s="14" customFormat="1">
      <c r="B127" s="165"/>
      <c r="D127" s="157" t="s">
        <v>170</v>
      </c>
      <c r="E127" s="166" t="s">
        <v>1</v>
      </c>
      <c r="F127" s="167" t="s">
        <v>172</v>
      </c>
      <c r="H127" s="168">
        <v>98.32</v>
      </c>
      <c r="I127" s="169"/>
      <c r="L127" s="165"/>
      <c r="M127" s="170"/>
      <c r="N127" s="171"/>
      <c r="O127" s="171"/>
      <c r="P127" s="171"/>
      <c r="Q127" s="171"/>
      <c r="R127" s="171"/>
      <c r="S127" s="171"/>
      <c r="T127" s="172"/>
      <c r="AT127" s="166" t="s">
        <v>170</v>
      </c>
      <c r="AU127" s="166" t="s">
        <v>80</v>
      </c>
      <c r="AV127" s="14" t="s">
        <v>129</v>
      </c>
      <c r="AW127" s="14" t="s">
        <v>30</v>
      </c>
      <c r="AX127" s="14" t="s">
        <v>80</v>
      </c>
      <c r="AY127" s="166" t="s">
        <v>123</v>
      </c>
    </row>
    <row r="128" spans="1:65" s="2" customFormat="1" ht="21.75" customHeight="1">
      <c r="A128" s="31"/>
      <c r="B128" s="140"/>
      <c r="C128" s="141" t="s">
        <v>132</v>
      </c>
      <c r="D128" s="141" t="s">
        <v>124</v>
      </c>
      <c r="E128" s="142" t="s">
        <v>190</v>
      </c>
      <c r="F128" s="143" t="s">
        <v>191</v>
      </c>
      <c r="G128" s="144" t="s">
        <v>127</v>
      </c>
      <c r="H128" s="145">
        <v>72.52</v>
      </c>
      <c r="I128" s="146"/>
      <c r="J128" s="147">
        <f>ROUND(I128*H128,2)</f>
        <v>0</v>
      </c>
      <c r="K128" s="143" t="s">
        <v>128</v>
      </c>
      <c r="L128" s="32"/>
      <c r="M128" s="148" t="s">
        <v>1</v>
      </c>
      <c r="N128" s="149" t="s">
        <v>38</v>
      </c>
      <c r="O128" s="57"/>
      <c r="P128" s="150">
        <f>O128*H128</f>
        <v>0</v>
      </c>
      <c r="Q128" s="150">
        <v>0</v>
      </c>
      <c r="R128" s="150">
        <f>Q128*H128</f>
        <v>0</v>
      </c>
      <c r="S128" s="150">
        <v>0</v>
      </c>
      <c r="T128" s="15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52" t="s">
        <v>129</v>
      </c>
      <c r="AT128" s="152" t="s">
        <v>124</v>
      </c>
      <c r="AU128" s="152" t="s">
        <v>80</v>
      </c>
      <c r="AY128" s="16" t="s">
        <v>123</v>
      </c>
      <c r="BE128" s="153">
        <f>IF(N128="základní",J128,0)</f>
        <v>0</v>
      </c>
      <c r="BF128" s="153">
        <f>IF(N128="snížená",J128,0)</f>
        <v>0</v>
      </c>
      <c r="BG128" s="153">
        <f>IF(N128="zákl. přenesená",J128,0)</f>
        <v>0</v>
      </c>
      <c r="BH128" s="153">
        <f>IF(N128="sníž. přenesená",J128,0)</f>
        <v>0</v>
      </c>
      <c r="BI128" s="153">
        <f>IF(N128="nulová",J128,0)</f>
        <v>0</v>
      </c>
      <c r="BJ128" s="16" t="s">
        <v>80</v>
      </c>
      <c r="BK128" s="153">
        <f>ROUND(I128*H128,2)</f>
        <v>0</v>
      </c>
      <c r="BL128" s="16" t="s">
        <v>129</v>
      </c>
      <c r="BM128" s="152" t="s">
        <v>135</v>
      </c>
    </row>
    <row r="129" spans="1:65" s="2" customFormat="1" ht="24.2" customHeight="1">
      <c r="A129" s="31"/>
      <c r="B129" s="140"/>
      <c r="C129" s="141" t="s">
        <v>129</v>
      </c>
      <c r="D129" s="141" t="s">
        <v>124</v>
      </c>
      <c r="E129" s="142" t="s">
        <v>133</v>
      </c>
      <c r="F129" s="143" t="s">
        <v>134</v>
      </c>
      <c r="G129" s="144" t="s">
        <v>127</v>
      </c>
      <c r="H129" s="145">
        <v>72.52</v>
      </c>
      <c r="I129" s="146"/>
      <c r="J129" s="147">
        <f>ROUND(I129*H129,2)</f>
        <v>0</v>
      </c>
      <c r="K129" s="143" t="s">
        <v>128</v>
      </c>
      <c r="L129" s="32"/>
      <c r="M129" s="148" t="s">
        <v>1</v>
      </c>
      <c r="N129" s="149" t="s">
        <v>38</v>
      </c>
      <c r="O129" s="57"/>
      <c r="P129" s="150">
        <f>O129*H129</f>
        <v>0</v>
      </c>
      <c r="Q129" s="150">
        <v>0</v>
      </c>
      <c r="R129" s="150">
        <f>Q129*H129</f>
        <v>0</v>
      </c>
      <c r="S129" s="150">
        <v>0</v>
      </c>
      <c r="T129" s="15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52" t="s">
        <v>129</v>
      </c>
      <c r="AT129" s="152" t="s">
        <v>124</v>
      </c>
      <c r="AU129" s="152" t="s">
        <v>80</v>
      </c>
      <c r="AY129" s="16" t="s">
        <v>123</v>
      </c>
      <c r="BE129" s="153">
        <f>IF(N129="základní",J129,0)</f>
        <v>0</v>
      </c>
      <c r="BF129" s="153">
        <f>IF(N129="snížená",J129,0)</f>
        <v>0</v>
      </c>
      <c r="BG129" s="153">
        <f>IF(N129="zákl. přenesená",J129,0)</f>
        <v>0</v>
      </c>
      <c r="BH129" s="153">
        <f>IF(N129="sníž. přenesená",J129,0)</f>
        <v>0</v>
      </c>
      <c r="BI129" s="153">
        <f>IF(N129="nulová",J129,0)</f>
        <v>0</v>
      </c>
      <c r="BJ129" s="16" t="s">
        <v>80</v>
      </c>
      <c r="BK129" s="153">
        <f>ROUND(I129*H129,2)</f>
        <v>0</v>
      </c>
      <c r="BL129" s="16" t="s">
        <v>129</v>
      </c>
      <c r="BM129" s="152" t="s">
        <v>139</v>
      </c>
    </row>
    <row r="130" spans="1:65" s="2" customFormat="1" ht="24.2" customHeight="1">
      <c r="A130" s="31"/>
      <c r="B130" s="140"/>
      <c r="C130" s="141" t="s">
        <v>140</v>
      </c>
      <c r="D130" s="141" t="s">
        <v>124</v>
      </c>
      <c r="E130" s="142" t="s">
        <v>192</v>
      </c>
      <c r="F130" s="143" t="s">
        <v>336</v>
      </c>
      <c r="G130" s="144" t="s">
        <v>127</v>
      </c>
      <c r="H130" s="145">
        <v>25.8</v>
      </c>
      <c r="I130" s="146"/>
      <c r="J130" s="147">
        <f>ROUND(I130*H130,2)</f>
        <v>0</v>
      </c>
      <c r="K130" s="143" t="s">
        <v>128</v>
      </c>
      <c r="L130" s="32"/>
      <c r="M130" s="148" t="s">
        <v>1</v>
      </c>
      <c r="N130" s="149" t="s">
        <v>38</v>
      </c>
      <c r="O130" s="57"/>
      <c r="P130" s="150">
        <f>O130*H130</f>
        <v>0</v>
      </c>
      <c r="Q130" s="150">
        <v>0</v>
      </c>
      <c r="R130" s="150">
        <f>Q130*H130</f>
        <v>0</v>
      </c>
      <c r="S130" s="150">
        <v>0</v>
      </c>
      <c r="T130" s="15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52" t="s">
        <v>129</v>
      </c>
      <c r="AT130" s="152" t="s">
        <v>124</v>
      </c>
      <c r="AU130" s="152" t="s">
        <v>80</v>
      </c>
      <c r="AY130" s="16" t="s">
        <v>123</v>
      </c>
      <c r="BE130" s="153">
        <f>IF(N130="základní",J130,0)</f>
        <v>0</v>
      </c>
      <c r="BF130" s="153">
        <f>IF(N130="snížená",J130,0)</f>
        <v>0</v>
      </c>
      <c r="BG130" s="153">
        <f>IF(N130="zákl. přenesená",J130,0)</f>
        <v>0</v>
      </c>
      <c r="BH130" s="153">
        <f>IF(N130="sníž. přenesená",J130,0)</f>
        <v>0</v>
      </c>
      <c r="BI130" s="153">
        <f>IF(N130="nulová",J130,0)</f>
        <v>0</v>
      </c>
      <c r="BJ130" s="16" t="s">
        <v>80</v>
      </c>
      <c r="BK130" s="153">
        <f>ROUND(I130*H130,2)</f>
        <v>0</v>
      </c>
      <c r="BL130" s="16" t="s">
        <v>129</v>
      </c>
      <c r="BM130" s="152" t="s">
        <v>144</v>
      </c>
    </row>
    <row r="131" spans="1:65" s="13" customFormat="1">
      <c r="B131" s="156"/>
      <c r="D131" s="157" t="s">
        <v>170</v>
      </c>
      <c r="E131" s="158" t="s">
        <v>1</v>
      </c>
      <c r="F131" s="159" t="s">
        <v>354</v>
      </c>
      <c r="H131" s="160">
        <v>25.8</v>
      </c>
      <c r="I131" s="161"/>
      <c r="L131" s="156"/>
      <c r="M131" s="162"/>
      <c r="N131" s="163"/>
      <c r="O131" s="163"/>
      <c r="P131" s="163"/>
      <c r="Q131" s="163"/>
      <c r="R131" s="163"/>
      <c r="S131" s="163"/>
      <c r="T131" s="164"/>
      <c r="AT131" s="158" t="s">
        <v>170</v>
      </c>
      <c r="AU131" s="158" t="s">
        <v>80</v>
      </c>
      <c r="AV131" s="13" t="s">
        <v>82</v>
      </c>
      <c r="AW131" s="13" t="s">
        <v>30</v>
      </c>
      <c r="AX131" s="13" t="s">
        <v>73</v>
      </c>
      <c r="AY131" s="158" t="s">
        <v>123</v>
      </c>
    </row>
    <row r="132" spans="1:65" s="14" customFormat="1">
      <c r="B132" s="165"/>
      <c r="D132" s="157" t="s">
        <v>170</v>
      </c>
      <c r="E132" s="166" t="s">
        <v>1</v>
      </c>
      <c r="F132" s="167" t="s">
        <v>172</v>
      </c>
      <c r="H132" s="168">
        <v>25.8</v>
      </c>
      <c r="I132" s="169"/>
      <c r="L132" s="165"/>
      <c r="M132" s="170"/>
      <c r="N132" s="171"/>
      <c r="O132" s="171"/>
      <c r="P132" s="171"/>
      <c r="Q132" s="171"/>
      <c r="R132" s="171"/>
      <c r="S132" s="171"/>
      <c r="T132" s="172"/>
      <c r="AT132" s="166" t="s">
        <v>170</v>
      </c>
      <c r="AU132" s="166" t="s">
        <v>80</v>
      </c>
      <c r="AV132" s="14" t="s">
        <v>129</v>
      </c>
      <c r="AW132" s="14" t="s">
        <v>30</v>
      </c>
      <c r="AX132" s="14" t="s">
        <v>80</v>
      </c>
      <c r="AY132" s="166" t="s">
        <v>123</v>
      </c>
    </row>
    <row r="133" spans="1:65" s="2" customFormat="1" ht="16.5" customHeight="1">
      <c r="A133" s="31"/>
      <c r="B133" s="140"/>
      <c r="C133" s="141" t="s">
        <v>135</v>
      </c>
      <c r="D133" s="141" t="s">
        <v>124</v>
      </c>
      <c r="E133" s="142" t="s">
        <v>136</v>
      </c>
      <c r="F133" s="143" t="s">
        <v>137</v>
      </c>
      <c r="G133" s="144" t="s">
        <v>138</v>
      </c>
      <c r="H133" s="145">
        <v>1.6</v>
      </c>
      <c r="I133" s="146"/>
      <c r="J133" s="147">
        <f>ROUND(I133*H133,2)</f>
        <v>0</v>
      </c>
      <c r="K133" s="143" t="s">
        <v>128</v>
      </c>
      <c r="L133" s="32"/>
      <c r="M133" s="148" t="s">
        <v>1</v>
      </c>
      <c r="N133" s="149" t="s">
        <v>38</v>
      </c>
      <c r="O133" s="57"/>
      <c r="P133" s="150">
        <f>O133*H133</f>
        <v>0</v>
      </c>
      <c r="Q133" s="150">
        <v>0</v>
      </c>
      <c r="R133" s="150">
        <f>Q133*H133</f>
        <v>0</v>
      </c>
      <c r="S133" s="150">
        <v>0</v>
      </c>
      <c r="T133" s="15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52" t="s">
        <v>129</v>
      </c>
      <c r="AT133" s="152" t="s">
        <v>124</v>
      </c>
      <c r="AU133" s="152" t="s">
        <v>80</v>
      </c>
      <c r="AY133" s="16" t="s">
        <v>123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6" t="s">
        <v>80</v>
      </c>
      <c r="BK133" s="153">
        <f>ROUND(I133*H133,2)</f>
        <v>0</v>
      </c>
      <c r="BL133" s="16" t="s">
        <v>129</v>
      </c>
      <c r="BM133" s="152" t="s">
        <v>147</v>
      </c>
    </row>
    <row r="134" spans="1:65" s="2" customFormat="1" ht="24.2" customHeight="1">
      <c r="A134" s="31"/>
      <c r="B134" s="140"/>
      <c r="C134" s="141" t="s">
        <v>148</v>
      </c>
      <c r="D134" s="141" t="s">
        <v>124</v>
      </c>
      <c r="E134" s="142" t="s">
        <v>195</v>
      </c>
      <c r="F134" s="143" t="s">
        <v>264</v>
      </c>
      <c r="G134" s="144" t="s">
        <v>138</v>
      </c>
      <c r="H134" s="145">
        <v>0.6</v>
      </c>
      <c r="I134" s="146"/>
      <c r="J134" s="147">
        <f>ROUND(I134*H134,2)</f>
        <v>0</v>
      </c>
      <c r="K134" s="143" t="s">
        <v>128</v>
      </c>
      <c r="L134" s="32"/>
      <c r="M134" s="148" t="s">
        <v>1</v>
      </c>
      <c r="N134" s="149" t="s">
        <v>38</v>
      </c>
      <c r="O134" s="57"/>
      <c r="P134" s="150">
        <f>O134*H134</f>
        <v>0</v>
      </c>
      <c r="Q134" s="150">
        <v>0</v>
      </c>
      <c r="R134" s="150">
        <f>Q134*H134</f>
        <v>0</v>
      </c>
      <c r="S134" s="150">
        <v>0</v>
      </c>
      <c r="T134" s="15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52" t="s">
        <v>129</v>
      </c>
      <c r="AT134" s="152" t="s">
        <v>124</v>
      </c>
      <c r="AU134" s="152" t="s">
        <v>80</v>
      </c>
      <c r="AY134" s="16" t="s">
        <v>123</v>
      </c>
      <c r="BE134" s="153">
        <f>IF(N134="základní",J134,0)</f>
        <v>0</v>
      </c>
      <c r="BF134" s="153">
        <f>IF(N134="snížená",J134,0)</f>
        <v>0</v>
      </c>
      <c r="BG134" s="153">
        <f>IF(N134="zákl. přenesená",J134,0)</f>
        <v>0</v>
      </c>
      <c r="BH134" s="153">
        <f>IF(N134="sníž. přenesená",J134,0)</f>
        <v>0</v>
      </c>
      <c r="BI134" s="153">
        <f>IF(N134="nulová",J134,0)</f>
        <v>0</v>
      </c>
      <c r="BJ134" s="16" t="s">
        <v>80</v>
      </c>
      <c r="BK134" s="153">
        <f>ROUND(I134*H134,2)</f>
        <v>0</v>
      </c>
      <c r="BL134" s="16" t="s">
        <v>129</v>
      </c>
      <c r="BM134" s="152" t="s">
        <v>152</v>
      </c>
    </row>
    <row r="135" spans="1:65" s="2" customFormat="1" ht="16.5" customHeight="1">
      <c r="A135" s="31"/>
      <c r="B135" s="140"/>
      <c r="C135" s="141" t="s">
        <v>139</v>
      </c>
      <c r="D135" s="141" t="s">
        <v>124</v>
      </c>
      <c r="E135" s="142" t="s">
        <v>197</v>
      </c>
      <c r="F135" s="143" t="s">
        <v>198</v>
      </c>
      <c r="G135" s="144" t="s">
        <v>138</v>
      </c>
      <c r="H135" s="145">
        <v>0.6</v>
      </c>
      <c r="I135" s="146"/>
      <c r="J135" s="147">
        <f>ROUND(I135*H135,2)</f>
        <v>0</v>
      </c>
      <c r="K135" s="143" t="s">
        <v>128</v>
      </c>
      <c r="L135" s="32"/>
      <c r="M135" s="148" t="s">
        <v>1</v>
      </c>
      <c r="N135" s="149" t="s">
        <v>38</v>
      </c>
      <c r="O135" s="57"/>
      <c r="P135" s="150">
        <f>O135*H135</f>
        <v>0</v>
      </c>
      <c r="Q135" s="150">
        <v>0</v>
      </c>
      <c r="R135" s="150">
        <f>Q135*H135</f>
        <v>0</v>
      </c>
      <c r="S135" s="150">
        <v>0</v>
      </c>
      <c r="T135" s="15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52" t="s">
        <v>129</v>
      </c>
      <c r="AT135" s="152" t="s">
        <v>124</v>
      </c>
      <c r="AU135" s="152" t="s">
        <v>80</v>
      </c>
      <c r="AY135" s="16" t="s">
        <v>123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6" t="s">
        <v>80</v>
      </c>
      <c r="BK135" s="153">
        <f>ROUND(I135*H135,2)</f>
        <v>0</v>
      </c>
      <c r="BL135" s="16" t="s">
        <v>129</v>
      </c>
      <c r="BM135" s="152" t="s">
        <v>155</v>
      </c>
    </row>
    <row r="136" spans="1:65" s="2" customFormat="1" ht="21.75" customHeight="1">
      <c r="A136" s="31"/>
      <c r="B136" s="140"/>
      <c r="C136" s="141" t="s">
        <v>156</v>
      </c>
      <c r="D136" s="141" t="s">
        <v>124</v>
      </c>
      <c r="E136" s="142" t="s">
        <v>199</v>
      </c>
      <c r="F136" s="143" t="s">
        <v>200</v>
      </c>
      <c r="G136" s="144" t="s">
        <v>138</v>
      </c>
      <c r="H136" s="145">
        <v>0.6</v>
      </c>
      <c r="I136" s="146"/>
      <c r="J136" s="147">
        <f>ROUND(I136*H136,2)</f>
        <v>0</v>
      </c>
      <c r="K136" s="143" t="s">
        <v>128</v>
      </c>
      <c r="L136" s="32"/>
      <c r="M136" s="148" t="s">
        <v>1</v>
      </c>
      <c r="N136" s="149" t="s">
        <v>38</v>
      </c>
      <c r="O136" s="57"/>
      <c r="P136" s="150">
        <f>O136*H136</f>
        <v>0</v>
      </c>
      <c r="Q136" s="150">
        <v>0</v>
      </c>
      <c r="R136" s="150">
        <f>Q136*H136</f>
        <v>0</v>
      </c>
      <c r="S136" s="150">
        <v>0</v>
      </c>
      <c r="T136" s="15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52" t="s">
        <v>129</v>
      </c>
      <c r="AT136" s="152" t="s">
        <v>124</v>
      </c>
      <c r="AU136" s="152" t="s">
        <v>80</v>
      </c>
      <c r="AY136" s="16" t="s">
        <v>123</v>
      </c>
      <c r="BE136" s="153">
        <f>IF(N136="základní",J136,0)</f>
        <v>0</v>
      </c>
      <c r="BF136" s="153">
        <f>IF(N136="snížená",J136,0)</f>
        <v>0</v>
      </c>
      <c r="BG136" s="153">
        <f>IF(N136="zákl. přenesená",J136,0)</f>
        <v>0</v>
      </c>
      <c r="BH136" s="153">
        <f>IF(N136="sníž. přenesená",J136,0)</f>
        <v>0</v>
      </c>
      <c r="BI136" s="153">
        <f>IF(N136="nulová",J136,0)</f>
        <v>0</v>
      </c>
      <c r="BJ136" s="16" t="s">
        <v>80</v>
      </c>
      <c r="BK136" s="153">
        <f>ROUND(I136*H136,2)</f>
        <v>0</v>
      </c>
      <c r="BL136" s="16" t="s">
        <v>129</v>
      </c>
      <c r="BM136" s="152" t="s">
        <v>159</v>
      </c>
    </row>
    <row r="137" spans="1:65" s="2" customFormat="1" ht="24.2" customHeight="1">
      <c r="A137" s="31"/>
      <c r="B137" s="140"/>
      <c r="C137" s="141" t="s">
        <v>144</v>
      </c>
      <c r="D137" s="141" t="s">
        <v>124</v>
      </c>
      <c r="E137" s="142" t="s">
        <v>201</v>
      </c>
      <c r="F137" s="143" t="s">
        <v>202</v>
      </c>
      <c r="G137" s="144" t="s">
        <v>138</v>
      </c>
      <c r="H137" s="145">
        <v>15</v>
      </c>
      <c r="I137" s="146"/>
      <c r="J137" s="147">
        <f>ROUND(I137*H137,2)</f>
        <v>0</v>
      </c>
      <c r="K137" s="143" t="s">
        <v>128</v>
      </c>
      <c r="L137" s="32"/>
      <c r="M137" s="148" t="s">
        <v>1</v>
      </c>
      <c r="N137" s="149" t="s">
        <v>38</v>
      </c>
      <c r="O137" s="57"/>
      <c r="P137" s="150">
        <f>O137*H137</f>
        <v>0</v>
      </c>
      <c r="Q137" s="150">
        <v>0</v>
      </c>
      <c r="R137" s="150">
        <f>Q137*H137</f>
        <v>0</v>
      </c>
      <c r="S137" s="150">
        <v>0</v>
      </c>
      <c r="T137" s="15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52" t="s">
        <v>129</v>
      </c>
      <c r="AT137" s="152" t="s">
        <v>124</v>
      </c>
      <c r="AU137" s="152" t="s">
        <v>80</v>
      </c>
      <c r="AY137" s="16" t="s">
        <v>123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6" t="s">
        <v>80</v>
      </c>
      <c r="BK137" s="153">
        <f>ROUND(I137*H137,2)</f>
        <v>0</v>
      </c>
      <c r="BL137" s="16" t="s">
        <v>129</v>
      </c>
      <c r="BM137" s="152" t="s">
        <v>162</v>
      </c>
    </row>
    <row r="138" spans="1:65" s="13" customFormat="1">
      <c r="B138" s="156"/>
      <c r="D138" s="157" t="s">
        <v>170</v>
      </c>
      <c r="E138" s="158" t="s">
        <v>1</v>
      </c>
      <c r="F138" s="159" t="s">
        <v>355</v>
      </c>
      <c r="H138" s="160">
        <v>15</v>
      </c>
      <c r="I138" s="161"/>
      <c r="L138" s="156"/>
      <c r="M138" s="162"/>
      <c r="N138" s="163"/>
      <c r="O138" s="163"/>
      <c r="P138" s="163"/>
      <c r="Q138" s="163"/>
      <c r="R138" s="163"/>
      <c r="S138" s="163"/>
      <c r="T138" s="164"/>
      <c r="AT138" s="158" t="s">
        <v>170</v>
      </c>
      <c r="AU138" s="158" t="s">
        <v>80</v>
      </c>
      <c r="AV138" s="13" t="s">
        <v>82</v>
      </c>
      <c r="AW138" s="13" t="s">
        <v>30</v>
      </c>
      <c r="AX138" s="13" t="s">
        <v>73</v>
      </c>
      <c r="AY138" s="158" t="s">
        <v>123</v>
      </c>
    </row>
    <row r="139" spans="1:65" s="14" customFormat="1">
      <c r="B139" s="165"/>
      <c r="D139" s="157" t="s">
        <v>170</v>
      </c>
      <c r="E139" s="166" t="s">
        <v>1</v>
      </c>
      <c r="F139" s="167" t="s">
        <v>172</v>
      </c>
      <c r="H139" s="168">
        <v>15</v>
      </c>
      <c r="I139" s="169"/>
      <c r="L139" s="165"/>
      <c r="M139" s="170"/>
      <c r="N139" s="171"/>
      <c r="O139" s="171"/>
      <c r="P139" s="171"/>
      <c r="Q139" s="171"/>
      <c r="R139" s="171"/>
      <c r="S139" s="171"/>
      <c r="T139" s="172"/>
      <c r="AT139" s="166" t="s">
        <v>170</v>
      </c>
      <c r="AU139" s="166" t="s">
        <v>80</v>
      </c>
      <c r="AV139" s="14" t="s">
        <v>129</v>
      </c>
      <c r="AW139" s="14" t="s">
        <v>30</v>
      </c>
      <c r="AX139" s="14" t="s">
        <v>80</v>
      </c>
      <c r="AY139" s="166" t="s">
        <v>123</v>
      </c>
    </row>
    <row r="140" spans="1:65" s="2" customFormat="1" ht="16.5" customHeight="1">
      <c r="A140" s="31"/>
      <c r="B140" s="140"/>
      <c r="C140" s="141" t="s">
        <v>167</v>
      </c>
      <c r="D140" s="141" t="s">
        <v>124</v>
      </c>
      <c r="E140" s="142" t="s">
        <v>204</v>
      </c>
      <c r="F140" s="143" t="s">
        <v>338</v>
      </c>
      <c r="G140" s="144" t="s">
        <v>138</v>
      </c>
      <c r="H140" s="145">
        <v>0.6</v>
      </c>
      <c r="I140" s="146"/>
      <c r="J140" s="147">
        <f t="shared" ref="J140:J155" si="0">ROUND(I140*H140,2)</f>
        <v>0</v>
      </c>
      <c r="K140" s="143" t="s">
        <v>128</v>
      </c>
      <c r="L140" s="32"/>
      <c r="M140" s="148" t="s">
        <v>1</v>
      </c>
      <c r="N140" s="149" t="s">
        <v>38</v>
      </c>
      <c r="O140" s="57"/>
      <c r="P140" s="150">
        <f t="shared" ref="P140:P155" si="1">O140*H140</f>
        <v>0</v>
      </c>
      <c r="Q140" s="150">
        <v>0</v>
      </c>
      <c r="R140" s="150">
        <f t="shared" ref="R140:R155" si="2">Q140*H140</f>
        <v>0</v>
      </c>
      <c r="S140" s="150">
        <v>0</v>
      </c>
      <c r="T140" s="151">
        <f t="shared" ref="T140:T155" si="3"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52" t="s">
        <v>129</v>
      </c>
      <c r="AT140" s="152" t="s">
        <v>124</v>
      </c>
      <c r="AU140" s="152" t="s">
        <v>80</v>
      </c>
      <c r="AY140" s="16" t="s">
        <v>123</v>
      </c>
      <c r="BE140" s="153">
        <f t="shared" ref="BE140:BE155" si="4">IF(N140="základní",J140,0)</f>
        <v>0</v>
      </c>
      <c r="BF140" s="153">
        <f t="shared" ref="BF140:BF155" si="5">IF(N140="snížená",J140,0)</f>
        <v>0</v>
      </c>
      <c r="BG140" s="153">
        <f t="shared" ref="BG140:BG155" si="6">IF(N140="zákl. přenesená",J140,0)</f>
        <v>0</v>
      </c>
      <c r="BH140" s="153">
        <f t="shared" ref="BH140:BH155" si="7">IF(N140="sníž. přenesená",J140,0)</f>
        <v>0</v>
      </c>
      <c r="BI140" s="153">
        <f t="shared" ref="BI140:BI155" si="8">IF(N140="nulová",J140,0)</f>
        <v>0</v>
      </c>
      <c r="BJ140" s="16" t="s">
        <v>80</v>
      </c>
      <c r="BK140" s="153">
        <f t="shared" ref="BK140:BK155" si="9">ROUND(I140*H140,2)</f>
        <v>0</v>
      </c>
      <c r="BL140" s="16" t="s">
        <v>129</v>
      </c>
      <c r="BM140" s="152" t="s">
        <v>169</v>
      </c>
    </row>
    <row r="141" spans="1:65" s="2" customFormat="1" ht="16.5" customHeight="1">
      <c r="A141" s="31"/>
      <c r="B141" s="140"/>
      <c r="C141" s="141" t="s">
        <v>147</v>
      </c>
      <c r="D141" s="141" t="s">
        <v>124</v>
      </c>
      <c r="E141" s="142" t="s">
        <v>153</v>
      </c>
      <c r="F141" s="143" t="s">
        <v>206</v>
      </c>
      <c r="G141" s="144" t="s">
        <v>151</v>
      </c>
      <c r="H141" s="145">
        <v>1</v>
      </c>
      <c r="I141" s="146"/>
      <c r="J141" s="147">
        <f t="shared" si="0"/>
        <v>0</v>
      </c>
      <c r="K141" s="143" t="s">
        <v>128</v>
      </c>
      <c r="L141" s="32"/>
      <c r="M141" s="148" t="s">
        <v>1</v>
      </c>
      <c r="N141" s="149" t="s">
        <v>38</v>
      </c>
      <c r="O141" s="57"/>
      <c r="P141" s="150">
        <f t="shared" si="1"/>
        <v>0</v>
      </c>
      <c r="Q141" s="150">
        <v>0</v>
      </c>
      <c r="R141" s="150">
        <f t="shared" si="2"/>
        <v>0</v>
      </c>
      <c r="S141" s="150">
        <v>0</v>
      </c>
      <c r="T141" s="151">
        <f t="shared" si="3"/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52" t="s">
        <v>129</v>
      </c>
      <c r="AT141" s="152" t="s">
        <v>124</v>
      </c>
      <c r="AU141" s="152" t="s">
        <v>80</v>
      </c>
      <c r="AY141" s="16" t="s">
        <v>123</v>
      </c>
      <c r="BE141" s="153">
        <f t="shared" si="4"/>
        <v>0</v>
      </c>
      <c r="BF141" s="153">
        <f t="shared" si="5"/>
        <v>0</v>
      </c>
      <c r="BG141" s="153">
        <f t="shared" si="6"/>
        <v>0</v>
      </c>
      <c r="BH141" s="153">
        <f t="shared" si="7"/>
        <v>0</v>
      </c>
      <c r="BI141" s="153">
        <f t="shared" si="8"/>
        <v>0</v>
      </c>
      <c r="BJ141" s="16" t="s">
        <v>80</v>
      </c>
      <c r="BK141" s="153">
        <f t="shared" si="9"/>
        <v>0</v>
      </c>
      <c r="BL141" s="16" t="s">
        <v>129</v>
      </c>
      <c r="BM141" s="152" t="s">
        <v>177</v>
      </c>
    </row>
    <row r="142" spans="1:65" s="2" customFormat="1" ht="16.5" customHeight="1">
      <c r="A142" s="31"/>
      <c r="B142" s="140"/>
      <c r="C142" s="141" t="s">
        <v>180</v>
      </c>
      <c r="D142" s="141" t="s">
        <v>124</v>
      </c>
      <c r="E142" s="142" t="s">
        <v>141</v>
      </c>
      <c r="F142" s="143" t="s">
        <v>142</v>
      </c>
      <c r="G142" s="144" t="s">
        <v>143</v>
      </c>
      <c r="H142" s="145">
        <v>1</v>
      </c>
      <c r="I142" s="146"/>
      <c r="J142" s="147">
        <f t="shared" si="0"/>
        <v>0</v>
      </c>
      <c r="K142" s="143" t="s">
        <v>128</v>
      </c>
      <c r="L142" s="32"/>
      <c r="M142" s="148" t="s">
        <v>1</v>
      </c>
      <c r="N142" s="149" t="s">
        <v>38</v>
      </c>
      <c r="O142" s="57"/>
      <c r="P142" s="150">
        <f t="shared" si="1"/>
        <v>0</v>
      </c>
      <c r="Q142" s="150">
        <v>0</v>
      </c>
      <c r="R142" s="150">
        <f t="shared" si="2"/>
        <v>0</v>
      </c>
      <c r="S142" s="150">
        <v>0</v>
      </c>
      <c r="T142" s="151">
        <f t="shared" si="3"/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52" t="s">
        <v>129</v>
      </c>
      <c r="AT142" s="152" t="s">
        <v>124</v>
      </c>
      <c r="AU142" s="152" t="s">
        <v>80</v>
      </c>
      <c r="AY142" s="16" t="s">
        <v>123</v>
      </c>
      <c r="BE142" s="153">
        <f t="shared" si="4"/>
        <v>0</v>
      </c>
      <c r="BF142" s="153">
        <f t="shared" si="5"/>
        <v>0</v>
      </c>
      <c r="BG142" s="153">
        <f t="shared" si="6"/>
        <v>0</v>
      </c>
      <c r="BH142" s="153">
        <f t="shared" si="7"/>
        <v>0</v>
      </c>
      <c r="BI142" s="153">
        <f t="shared" si="8"/>
        <v>0</v>
      </c>
      <c r="BJ142" s="16" t="s">
        <v>80</v>
      </c>
      <c r="BK142" s="153">
        <f t="shared" si="9"/>
        <v>0</v>
      </c>
      <c r="BL142" s="16" t="s">
        <v>129</v>
      </c>
      <c r="BM142" s="152" t="s">
        <v>183</v>
      </c>
    </row>
    <row r="143" spans="1:65" s="2" customFormat="1" ht="24.2" customHeight="1">
      <c r="A143" s="31"/>
      <c r="B143" s="140"/>
      <c r="C143" s="141" t="s">
        <v>152</v>
      </c>
      <c r="D143" s="141" t="s">
        <v>124</v>
      </c>
      <c r="E143" s="142" t="s">
        <v>266</v>
      </c>
      <c r="F143" s="143" t="s">
        <v>356</v>
      </c>
      <c r="G143" s="144" t="s">
        <v>127</v>
      </c>
      <c r="H143" s="145">
        <v>25.8</v>
      </c>
      <c r="I143" s="146"/>
      <c r="J143" s="147">
        <f t="shared" si="0"/>
        <v>0</v>
      </c>
      <c r="K143" s="143" t="s">
        <v>128</v>
      </c>
      <c r="L143" s="32"/>
      <c r="M143" s="148" t="s">
        <v>1</v>
      </c>
      <c r="N143" s="149" t="s">
        <v>38</v>
      </c>
      <c r="O143" s="57"/>
      <c r="P143" s="150">
        <f t="shared" si="1"/>
        <v>0</v>
      </c>
      <c r="Q143" s="150">
        <v>0</v>
      </c>
      <c r="R143" s="150">
        <f t="shared" si="2"/>
        <v>0</v>
      </c>
      <c r="S143" s="150">
        <v>0</v>
      </c>
      <c r="T143" s="151">
        <f t="shared" si="3"/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52" t="s">
        <v>129</v>
      </c>
      <c r="AT143" s="152" t="s">
        <v>124</v>
      </c>
      <c r="AU143" s="152" t="s">
        <v>80</v>
      </c>
      <c r="AY143" s="16" t="s">
        <v>123</v>
      </c>
      <c r="BE143" s="153">
        <f t="shared" si="4"/>
        <v>0</v>
      </c>
      <c r="BF143" s="153">
        <f t="shared" si="5"/>
        <v>0</v>
      </c>
      <c r="BG143" s="153">
        <f t="shared" si="6"/>
        <v>0</v>
      </c>
      <c r="BH143" s="153">
        <f t="shared" si="7"/>
        <v>0</v>
      </c>
      <c r="BI143" s="153">
        <f t="shared" si="8"/>
        <v>0</v>
      </c>
      <c r="BJ143" s="16" t="s">
        <v>80</v>
      </c>
      <c r="BK143" s="153">
        <f t="shared" si="9"/>
        <v>0</v>
      </c>
      <c r="BL143" s="16" t="s">
        <v>129</v>
      </c>
      <c r="BM143" s="152" t="s">
        <v>207</v>
      </c>
    </row>
    <row r="144" spans="1:65" s="2" customFormat="1" ht="16.5" customHeight="1">
      <c r="A144" s="31"/>
      <c r="B144" s="140"/>
      <c r="C144" s="141" t="s">
        <v>8</v>
      </c>
      <c r="D144" s="141" t="s">
        <v>124</v>
      </c>
      <c r="E144" s="142" t="s">
        <v>268</v>
      </c>
      <c r="F144" s="143" t="s">
        <v>269</v>
      </c>
      <c r="G144" s="144" t="s">
        <v>127</v>
      </c>
      <c r="H144" s="145">
        <v>25.8</v>
      </c>
      <c r="I144" s="146"/>
      <c r="J144" s="147">
        <f t="shared" si="0"/>
        <v>0</v>
      </c>
      <c r="K144" s="143" t="s">
        <v>128</v>
      </c>
      <c r="L144" s="32"/>
      <c r="M144" s="148" t="s">
        <v>1</v>
      </c>
      <c r="N144" s="149" t="s">
        <v>38</v>
      </c>
      <c r="O144" s="57"/>
      <c r="P144" s="150">
        <f t="shared" si="1"/>
        <v>0</v>
      </c>
      <c r="Q144" s="150">
        <v>0</v>
      </c>
      <c r="R144" s="150">
        <f t="shared" si="2"/>
        <v>0</v>
      </c>
      <c r="S144" s="150">
        <v>0</v>
      </c>
      <c r="T144" s="151">
        <f t="shared" si="3"/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52" t="s">
        <v>129</v>
      </c>
      <c r="AT144" s="152" t="s">
        <v>124</v>
      </c>
      <c r="AU144" s="152" t="s">
        <v>80</v>
      </c>
      <c r="AY144" s="16" t="s">
        <v>123</v>
      </c>
      <c r="BE144" s="153">
        <f t="shared" si="4"/>
        <v>0</v>
      </c>
      <c r="BF144" s="153">
        <f t="shared" si="5"/>
        <v>0</v>
      </c>
      <c r="BG144" s="153">
        <f t="shared" si="6"/>
        <v>0</v>
      </c>
      <c r="BH144" s="153">
        <f t="shared" si="7"/>
        <v>0</v>
      </c>
      <c r="BI144" s="153">
        <f t="shared" si="8"/>
        <v>0</v>
      </c>
      <c r="BJ144" s="16" t="s">
        <v>80</v>
      </c>
      <c r="BK144" s="153">
        <f t="shared" si="9"/>
        <v>0</v>
      </c>
      <c r="BL144" s="16" t="s">
        <v>129</v>
      </c>
      <c r="BM144" s="152" t="s">
        <v>254</v>
      </c>
    </row>
    <row r="145" spans="1:65" s="2" customFormat="1" ht="16.5" customHeight="1">
      <c r="A145" s="31"/>
      <c r="B145" s="140"/>
      <c r="C145" s="141" t="s">
        <v>155</v>
      </c>
      <c r="D145" s="141" t="s">
        <v>124</v>
      </c>
      <c r="E145" s="142" t="s">
        <v>235</v>
      </c>
      <c r="F145" s="143" t="s">
        <v>357</v>
      </c>
      <c r="G145" s="144" t="s">
        <v>127</v>
      </c>
      <c r="H145" s="145">
        <v>25.8</v>
      </c>
      <c r="I145" s="146"/>
      <c r="J145" s="147">
        <f t="shared" si="0"/>
        <v>0</v>
      </c>
      <c r="K145" s="143" t="s">
        <v>128</v>
      </c>
      <c r="L145" s="32"/>
      <c r="M145" s="148" t="s">
        <v>1</v>
      </c>
      <c r="N145" s="149" t="s">
        <v>38</v>
      </c>
      <c r="O145" s="57"/>
      <c r="P145" s="150">
        <f t="shared" si="1"/>
        <v>0</v>
      </c>
      <c r="Q145" s="150">
        <v>0</v>
      </c>
      <c r="R145" s="150">
        <f t="shared" si="2"/>
        <v>0</v>
      </c>
      <c r="S145" s="150">
        <v>0</v>
      </c>
      <c r="T145" s="151">
        <f t="shared" si="3"/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52" t="s">
        <v>129</v>
      </c>
      <c r="AT145" s="152" t="s">
        <v>124</v>
      </c>
      <c r="AU145" s="152" t="s">
        <v>80</v>
      </c>
      <c r="AY145" s="16" t="s">
        <v>123</v>
      </c>
      <c r="BE145" s="153">
        <f t="shared" si="4"/>
        <v>0</v>
      </c>
      <c r="BF145" s="153">
        <f t="shared" si="5"/>
        <v>0</v>
      </c>
      <c r="BG145" s="153">
        <f t="shared" si="6"/>
        <v>0</v>
      </c>
      <c r="BH145" s="153">
        <f t="shared" si="7"/>
        <v>0</v>
      </c>
      <c r="BI145" s="153">
        <f t="shared" si="8"/>
        <v>0</v>
      </c>
      <c r="BJ145" s="16" t="s">
        <v>80</v>
      </c>
      <c r="BK145" s="153">
        <f t="shared" si="9"/>
        <v>0</v>
      </c>
      <c r="BL145" s="16" t="s">
        <v>129</v>
      </c>
      <c r="BM145" s="152" t="s">
        <v>358</v>
      </c>
    </row>
    <row r="146" spans="1:65" s="2" customFormat="1" ht="24.2" customHeight="1">
      <c r="A146" s="31"/>
      <c r="B146" s="140"/>
      <c r="C146" s="141" t="s">
        <v>214</v>
      </c>
      <c r="D146" s="141" t="s">
        <v>124</v>
      </c>
      <c r="E146" s="142" t="s">
        <v>145</v>
      </c>
      <c r="F146" s="143" t="s">
        <v>146</v>
      </c>
      <c r="G146" s="144" t="s">
        <v>127</v>
      </c>
      <c r="H146" s="145">
        <v>98.32</v>
      </c>
      <c r="I146" s="146"/>
      <c r="J146" s="147">
        <f t="shared" si="0"/>
        <v>0</v>
      </c>
      <c r="K146" s="143" t="s">
        <v>128</v>
      </c>
      <c r="L146" s="32"/>
      <c r="M146" s="148" t="s">
        <v>1</v>
      </c>
      <c r="N146" s="149" t="s">
        <v>38</v>
      </c>
      <c r="O146" s="57"/>
      <c r="P146" s="150">
        <f t="shared" si="1"/>
        <v>0</v>
      </c>
      <c r="Q146" s="150">
        <v>0</v>
      </c>
      <c r="R146" s="150">
        <f t="shared" si="2"/>
        <v>0</v>
      </c>
      <c r="S146" s="150">
        <v>0</v>
      </c>
      <c r="T146" s="151">
        <f t="shared" si="3"/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52" t="s">
        <v>129</v>
      </c>
      <c r="AT146" s="152" t="s">
        <v>124</v>
      </c>
      <c r="AU146" s="152" t="s">
        <v>80</v>
      </c>
      <c r="AY146" s="16" t="s">
        <v>123</v>
      </c>
      <c r="BE146" s="153">
        <f t="shared" si="4"/>
        <v>0</v>
      </c>
      <c r="BF146" s="153">
        <f t="shared" si="5"/>
        <v>0</v>
      </c>
      <c r="BG146" s="153">
        <f t="shared" si="6"/>
        <v>0</v>
      </c>
      <c r="BH146" s="153">
        <f t="shared" si="7"/>
        <v>0</v>
      </c>
      <c r="BI146" s="153">
        <f t="shared" si="8"/>
        <v>0</v>
      </c>
      <c r="BJ146" s="16" t="s">
        <v>80</v>
      </c>
      <c r="BK146" s="153">
        <f t="shared" si="9"/>
        <v>0</v>
      </c>
      <c r="BL146" s="16" t="s">
        <v>129</v>
      </c>
      <c r="BM146" s="152" t="s">
        <v>227</v>
      </c>
    </row>
    <row r="147" spans="1:65" s="2" customFormat="1" ht="24.2" customHeight="1">
      <c r="A147" s="31"/>
      <c r="B147" s="140"/>
      <c r="C147" s="141" t="s">
        <v>159</v>
      </c>
      <c r="D147" s="141" t="s">
        <v>124</v>
      </c>
      <c r="E147" s="142" t="s">
        <v>208</v>
      </c>
      <c r="F147" s="143" t="s">
        <v>363</v>
      </c>
      <c r="G147" s="144" t="s">
        <v>151</v>
      </c>
      <c r="H147" s="145">
        <v>1</v>
      </c>
      <c r="I147" s="146"/>
      <c r="J147" s="147">
        <f t="shared" si="0"/>
        <v>0</v>
      </c>
      <c r="K147" s="143" t="s">
        <v>128</v>
      </c>
      <c r="L147" s="32"/>
      <c r="M147" s="148" t="s">
        <v>1</v>
      </c>
      <c r="N147" s="149" t="s">
        <v>38</v>
      </c>
      <c r="O147" s="57"/>
      <c r="P147" s="150">
        <f t="shared" si="1"/>
        <v>0</v>
      </c>
      <c r="Q147" s="150">
        <v>0</v>
      </c>
      <c r="R147" s="150">
        <f t="shared" si="2"/>
        <v>0</v>
      </c>
      <c r="S147" s="150">
        <v>0</v>
      </c>
      <c r="T147" s="151">
        <f t="shared" si="3"/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52" t="s">
        <v>129</v>
      </c>
      <c r="AT147" s="152" t="s">
        <v>124</v>
      </c>
      <c r="AU147" s="152" t="s">
        <v>80</v>
      </c>
      <c r="AY147" s="16" t="s">
        <v>123</v>
      </c>
      <c r="BE147" s="153">
        <f t="shared" si="4"/>
        <v>0</v>
      </c>
      <c r="BF147" s="153">
        <f t="shared" si="5"/>
        <v>0</v>
      </c>
      <c r="BG147" s="153">
        <f t="shared" si="6"/>
        <v>0</v>
      </c>
      <c r="BH147" s="153">
        <f t="shared" si="7"/>
        <v>0</v>
      </c>
      <c r="BI147" s="153">
        <f t="shared" si="8"/>
        <v>0</v>
      </c>
      <c r="BJ147" s="16" t="s">
        <v>80</v>
      </c>
      <c r="BK147" s="153">
        <f t="shared" si="9"/>
        <v>0</v>
      </c>
      <c r="BL147" s="16" t="s">
        <v>129</v>
      </c>
      <c r="BM147" s="152" t="s">
        <v>230</v>
      </c>
    </row>
    <row r="148" spans="1:65" s="2" customFormat="1" ht="16.5" customHeight="1">
      <c r="A148" s="31"/>
      <c r="B148" s="140"/>
      <c r="C148" s="141" t="s">
        <v>221</v>
      </c>
      <c r="D148" s="141" t="s">
        <v>124</v>
      </c>
      <c r="E148" s="142" t="s">
        <v>359</v>
      </c>
      <c r="F148" s="143" t="s">
        <v>360</v>
      </c>
      <c r="G148" s="144" t="s">
        <v>143</v>
      </c>
      <c r="H148" s="145">
        <v>1</v>
      </c>
      <c r="I148" s="146"/>
      <c r="J148" s="147">
        <f t="shared" si="0"/>
        <v>0</v>
      </c>
      <c r="K148" s="143" t="s">
        <v>128</v>
      </c>
      <c r="L148" s="32"/>
      <c r="M148" s="148" t="s">
        <v>1</v>
      </c>
      <c r="N148" s="149" t="s">
        <v>38</v>
      </c>
      <c r="O148" s="57"/>
      <c r="P148" s="150">
        <f t="shared" si="1"/>
        <v>0</v>
      </c>
      <c r="Q148" s="150">
        <v>0</v>
      </c>
      <c r="R148" s="150">
        <f t="shared" si="2"/>
        <v>0</v>
      </c>
      <c r="S148" s="150">
        <v>0</v>
      </c>
      <c r="T148" s="151">
        <f t="shared" si="3"/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52" t="s">
        <v>129</v>
      </c>
      <c r="AT148" s="152" t="s">
        <v>124</v>
      </c>
      <c r="AU148" s="152" t="s">
        <v>80</v>
      </c>
      <c r="AY148" s="16" t="s">
        <v>123</v>
      </c>
      <c r="BE148" s="153">
        <f t="shared" si="4"/>
        <v>0</v>
      </c>
      <c r="BF148" s="153">
        <f t="shared" si="5"/>
        <v>0</v>
      </c>
      <c r="BG148" s="153">
        <f t="shared" si="6"/>
        <v>0</v>
      </c>
      <c r="BH148" s="153">
        <f t="shared" si="7"/>
        <v>0</v>
      </c>
      <c r="BI148" s="153">
        <f t="shared" si="8"/>
        <v>0</v>
      </c>
      <c r="BJ148" s="16" t="s">
        <v>80</v>
      </c>
      <c r="BK148" s="153">
        <f t="shared" si="9"/>
        <v>0</v>
      </c>
      <c r="BL148" s="16" t="s">
        <v>129</v>
      </c>
      <c r="BM148" s="152" t="s">
        <v>233</v>
      </c>
    </row>
    <row r="149" spans="1:65" s="2" customFormat="1" ht="16.5" customHeight="1">
      <c r="A149" s="31"/>
      <c r="B149" s="140"/>
      <c r="C149" s="141" t="s">
        <v>162</v>
      </c>
      <c r="D149" s="141" t="s">
        <v>124</v>
      </c>
      <c r="E149" s="142" t="s">
        <v>215</v>
      </c>
      <c r="F149" s="143" t="s">
        <v>216</v>
      </c>
      <c r="G149" s="144" t="s">
        <v>143</v>
      </c>
      <c r="H149" s="145">
        <v>1</v>
      </c>
      <c r="I149" s="146"/>
      <c r="J149" s="147">
        <f t="shared" si="0"/>
        <v>0</v>
      </c>
      <c r="K149" s="143" t="s">
        <v>128</v>
      </c>
      <c r="L149" s="32"/>
      <c r="M149" s="148" t="s">
        <v>1</v>
      </c>
      <c r="N149" s="149" t="s">
        <v>38</v>
      </c>
      <c r="O149" s="57"/>
      <c r="P149" s="150">
        <f t="shared" si="1"/>
        <v>0</v>
      </c>
      <c r="Q149" s="150">
        <v>0</v>
      </c>
      <c r="R149" s="150">
        <f t="shared" si="2"/>
        <v>0</v>
      </c>
      <c r="S149" s="150">
        <v>0</v>
      </c>
      <c r="T149" s="151">
        <f t="shared" si="3"/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52" t="s">
        <v>129</v>
      </c>
      <c r="AT149" s="152" t="s">
        <v>124</v>
      </c>
      <c r="AU149" s="152" t="s">
        <v>80</v>
      </c>
      <c r="AY149" s="16" t="s">
        <v>123</v>
      </c>
      <c r="BE149" s="153">
        <f t="shared" si="4"/>
        <v>0</v>
      </c>
      <c r="BF149" s="153">
        <f t="shared" si="5"/>
        <v>0</v>
      </c>
      <c r="BG149" s="153">
        <f t="shared" si="6"/>
        <v>0</v>
      </c>
      <c r="BH149" s="153">
        <f t="shared" si="7"/>
        <v>0</v>
      </c>
      <c r="BI149" s="153">
        <f t="shared" si="8"/>
        <v>0</v>
      </c>
      <c r="BJ149" s="16" t="s">
        <v>80</v>
      </c>
      <c r="BK149" s="153">
        <f t="shared" si="9"/>
        <v>0</v>
      </c>
      <c r="BL149" s="16" t="s">
        <v>129</v>
      </c>
      <c r="BM149" s="152" t="s">
        <v>237</v>
      </c>
    </row>
    <row r="150" spans="1:65" s="2" customFormat="1" ht="16.5" customHeight="1">
      <c r="A150" s="31"/>
      <c r="B150" s="140"/>
      <c r="C150" s="141" t="s">
        <v>7</v>
      </c>
      <c r="D150" s="141" t="s">
        <v>124</v>
      </c>
      <c r="E150" s="142" t="s">
        <v>218</v>
      </c>
      <c r="F150" s="143" t="s">
        <v>219</v>
      </c>
      <c r="G150" s="144" t="s">
        <v>143</v>
      </c>
      <c r="H150" s="145">
        <v>1</v>
      </c>
      <c r="I150" s="146"/>
      <c r="J150" s="147">
        <f t="shared" si="0"/>
        <v>0</v>
      </c>
      <c r="K150" s="143" t="s">
        <v>128</v>
      </c>
      <c r="L150" s="32"/>
      <c r="M150" s="148" t="s">
        <v>1</v>
      </c>
      <c r="N150" s="149" t="s">
        <v>38</v>
      </c>
      <c r="O150" s="57"/>
      <c r="P150" s="150">
        <f t="shared" si="1"/>
        <v>0</v>
      </c>
      <c r="Q150" s="150">
        <v>0</v>
      </c>
      <c r="R150" s="150">
        <f t="shared" si="2"/>
        <v>0</v>
      </c>
      <c r="S150" s="150">
        <v>0</v>
      </c>
      <c r="T150" s="151">
        <f t="shared" si="3"/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52" t="s">
        <v>129</v>
      </c>
      <c r="AT150" s="152" t="s">
        <v>124</v>
      </c>
      <c r="AU150" s="152" t="s">
        <v>80</v>
      </c>
      <c r="AY150" s="16" t="s">
        <v>123</v>
      </c>
      <c r="BE150" s="153">
        <f t="shared" si="4"/>
        <v>0</v>
      </c>
      <c r="BF150" s="153">
        <f t="shared" si="5"/>
        <v>0</v>
      </c>
      <c r="BG150" s="153">
        <f t="shared" si="6"/>
        <v>0</v>
      </c>
      <c r="BH150" s="153">
        <f t="shared" si="7"/>
        <v>0</v>
      </c>
      <c r="BI150" s="153">
        <f t="shared" si="8"/>
        <v>0</v>
      </c>
      <c r="BJ150" s="16" t="s">
        <v>80</v>
      </c>
      <c r="BK150" s="153">
        <f t="shared" si="9"/>
        <v>0</v>
      </c>
      <c r="BL150" s="16" t="s">
        <v>129</v>
      </c>
      <c r="BM150" s="152" t="s">
        <v>240</v>
      </c>
    </row>
    <row r="151" spans="1:65" s="2" customFormat="1" ht="24.2" customHeight="1">
      <c r="A151" s="31"/>
      <c r="B151" s="140"/>
      <c r="C151" s="141" t="s">
        <v>169</v>
      </c>
      <c r="D151" s="141" t="s">
        <v>124</v>
      </c>
      <c r="E151" s="142" t="s">
        <v>222</v>
      </c>
      <c r="F151" s="143" t="s">
        <v>223</v>
      </c>
      <c r="G151" s="144" t="s">
        <v>143</v>
      </c>
      <c r="H151" s="145">
        <v>1</v>
      </c>
      <c r="I151" s="146"/>
      <c r="J151" s="147">
        <f t="shared" si="0"/>
        <v>0</v>
      </c>
      <c r="K151" s="143" t="s">
        <v>128</v>
      </c>
      <c r="L151" s="32"/>
      <c r="M151" s="148" t="s">
        <v>1</v>
      </c>
      <c r="N151" s="149" t="s">
        <v>38</v>
      </c>
      <c r="O151" s="57"/>
      <c r="P151" s="150">
        <f t="shared" si="1"/>
        <v>0</v>
      </c>
      <c r="Q151" s="150">
        <v>0</v>
      </c>
      <c r="R151" s="150">
        <f t="shared" si="2"/>
        <v>0</v>
      </c>
      <c r="S151" s="150">
        <v>0</v>
      </c>
      <c r="T151" s="151">
        <f t="shared" si="3"/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52" t="s">
        <v>129</v>
      </c>
      <c r="AT151" s="152" t="s">
        <v>124</v>
      </c>
      <c r="AU151" s="152" t="s">
        <v>80</v>
      </c>
      <c r="AY151" s="16" t="s">
        <v>123</v>
      </c>
      <c r="BE151" s="153">
        <f t="shared" si="4"/>
        <v>0</v>
      </c>
      <c r="BF151" s="153">
        <f t="shared" si="5"/>
        <v>0</v>
      </c>
      <c r="BG151" s="153">
        <f t="shared" si="6"/>
        <v>0</v>
      </c>
      <c r="BH151" s="153">
        <f t="shared" si="7"/>
        <v>0</v>
      </c>
      <c r="BI151" s="153">
        <f t="shared" si="8"/>
        <v>0</v>
      </c>
      <c r="BJ151" s="16" t="s">
        <v>80</v>
      </c>
      <c r="BK151" s="153">
        <f t="shared" si="9"/>
        <v>0</v>
      </c>
      <c r="BL151" s="16" t="s">
        <v>129</v>
      </c>
      <c r="BM151" s="152" t="s">
        <v>244</v>
      </c>
    </row>
    <row r="152" spans="1:65" s="2" customFormat="1" ht="16.5" customHeight="1">
      <c r="A152" s="31"/>
      <c r="B152" s="140"/>
      <c r="C152" s="141" t="s">
        <v>234</v>
      </c>
      <c r="D152" s="141" t="s">
        <v>124</v>
      </c>
      <c r="E152" s="142" t="s">
        <v>361</v>
      </c>
      <c r="F152" s="143" t="s">
        <v>226</v>
      </c>
      <c r="G152" s="144" t="s">
        <v>143</v>
      </c>
      <c r="H152" s="145">
        <v>1</v>
      </c>
      <c r="I152" s="146"/>
      <c r="J152" s="147">
        <f t="shared" si="0"/>
        <v>0</v>
      </c>
      <c r="K152" s="143" t="s">
        <v>128</v>
      </c>
      <c r="L152" s="32"/>
      <c r="M152" s="148" t="s">
        <v>1</v>
      </c>
      <c r="N152" s="149" t="s">
        <v>38</v>
      </c>
      <c r="O152" s="57"/>
      <c r="P152" s="150">
        <f t="shared" si="1"/>
        <v>0</v>
      </c>
      <c r="Q152" s="150">
        <v>0</v>
      </c>
      <c r="R152" s="150">
        <f t="shared" si="2"/>
        <v>0</v>
      </c>
      <c r="S152" s="150">
        <v>0</v>
      </c>
      <c r="T152" s="151">
        <f t="shared" si="3"/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52" t="s">
        <v>129</v>
      </c>
      <c r="AT152" s="152" t="s">
        <v>124</v>
      </c>
      <c r="AU152" s="152" t="s">
        <v>80</v>
      </c>
      <c r="AY152" s="16" t="s">
        <v>123</v>
      </c>
      <c r="BE152" s="153">
        <f t="shared" si="4"/>
        <v>0</v>
      </c>
      <c r="BF152" s="153">
        <f t="shared" si="5"/>
        <v>0</v>
      </c>
      <c r="BG152" s="153">
        <f t="shared" si="6"/>
        <v>0</v>
      </c>
      <c r="BH152" s="153">
        <f t="shared" si="7"/>
        <v>0</v>
      </c>
      <c r="BI152" s="153">
        <f t="shared" si="8"/>
        <v>0</v>
      </c>
      <c r="BJ152" s="16" t="s">
        <v>80</v>
      </c>
      <c r="BK152" s="153">
        <f t="shared" si="9"/>
        <v>0</v>
      </c>
      <c r="BL152" s="16" t="s">
        <v>129</v>
      </c>
      <c r="BM152" s="152" t="s">
        <v>247</v>
      </c>
    </row>
    <row r="153" spans="1:65" s="2" customFormat="1" ht="16.5" customHeight="1">
      <c r="A153" s="31"/>
      <c r="B153" s="140"/>
      <c r="C153" s="141" t="s">
        <v>177</v>
      </c>
      <c r="D153" s="141" t="s">
        <v>124</v>
      </c>
      <c r="E153" s="142" t="s">
        <v>228</v>
      </c>
      <c r="F153" s="143" t="s">
        <v>229</v>
      </c>
      <c r="G153" s="144" t="s">
        <v>143</v>
      </c>
      <c r="H153" s="145">
        <v>1</v>
      </c>
      <c r="I153" s="146"/>
      <c r="J153" s="147">
        <f t="shared" si="0"/>
        <v>0</v>
      </c>
      <c r="K153" s="143" t="s">
        <v>128</v>
      </c>
      <c r="L153" s="32"/>
      <c r="M153" s="148" t="s">
        <v>1</v>
      </c>
      <c r="N153" s="149" t="s">
        <v>38</v>
      </c>
      <c r="O153" s="57"/>
      <c r="P153" s="150">
        <f t="shared" si="1"/>
        <v>0</v>
      </c>
      <c r="Q153" s="150">
        <v>0</v>
      </c>
      <c r="R153" s="150">
        <f t="shared" si="2"/>
        <v>0</v>
      </c>
      <c r="S153" s="150">
        <v>0</v>
      </c>
      <c r="T153" s="151">
        <f t="shared" si="3"/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52" t="s">
        <v>129</v>
      </c>
      <c r="AT153" s="152" t="s">
        <v>124</v>
      </c>
      <c r="AU153" s="152" t="s">
        <v>80</v>
      </c>
      <c r="AY153" s="16" t="s">
        <v>123</v>
      </c>
      <c r="BE153" s="153">
        <f t="shared" si="4"/>
        <v>0</v>
      </c>
      <c r="BF153" s="153">
        <f t="shared" si="5"/>
        <v>0</v>
      </c>
      <c r="BG153" s="153">
        <f t="shared" si="6"/>
        <v>0</v>
      </c>
      <c r="BH153" s="153">
        <f t="shared" si="7"/>
        <v>0</v>
      </c>
      <c r="BI153" s="153">
        <f t="shared" si="8"/>
        <v>0</v>
      </c>
      <c r="BJ153" s="16" t="s">
        <v>80</v>
      </c>
      <c r="BK153" s="153">
        <f t="shared" si="9"/>
        <v>0</v>
      </c>
      <c r="BL153" s="16" t="s">
        <v>129</v>
      </c>
      <c r="BM153" s="152" t="s">
        <v>250</v>
      </c>
    </row>
    <row r="154" spans="1:65" s="2" customFormat="1" ht="24.2" customHeight="1">
      <c r="A154" s="31"/>
      <c r="B154" s="140"/>
      <c r="C154" s="141" t="s">
        <v>241</v>
      </c>
      <c r="D154" s="141" t="s">
        <v>124</v>
      </c>
      <c r="E154" s="142" t="s">
        <v>157</v>
      </c>
      <c r="F154" s="143" t="s">
        <v>158</v>
      </c>
      <c r="G154" s="144" t="s">
        <v>127</v>
      </c>
      <c r="H154" s="145">
        <v>20</v>
      </c>
      <c r="I154" s="146"/>
      <c r="J154" s="147">
        <f t="shared" si="0"/>
        <v>0</v>
      </c>
      <c r="K154" s="143" t="s">
        <v>128</v>
      </c>
      <c r="L154" s="32"/>
      <c r="M154" s="148" t="s">
        <v>1</v>
      </c>
      <c r="N154" s="149" t="s">
        <v>38</v>
      </c>
      <c r="O154" s="57"/>
      <c r="P154" s="150">
        <f t="shared" si="1"/>
        <v>0</v>
      </c>
      <c r="Q154" s="150">
        <v>0</v>
      </c>
      <c r="R154" s="150">
        <f t="shared" si="2"/>
        <v>0</v>
      </c>
      <c r="S154" s="150">
        <v>0</v>
      </c>
      <c r="T154" s="151">
        <f t="shared" si="3"/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52" t="s">
        <v>129</v>
      </c>
      <c r="AT154" s="152" t="s">
        <v>124</v>
      </c>
      <c r="AU154" s="152" t="s">
        <v>80</v>
      </c>
      <c r="AY154" s="16" t="s">
        <v>123</v>
      </c>
      <c r="BE154" s="153">
        <f t="shared" si="4"/>
        <v>0</v>
      </c>
      <c r="BF154" s="153">
        <f t="shared" si="5"/>
        <v>0</v>
      </c>
      <c r="BG154" s="153">
        <f t="shared" si="6"/>
        <v>0</v>
      </c>
      <c r="BH154" s="153">
        <f t="shared" si="7"/>
        <v>0</v>
      </c>
      <c r="BI154" s="153">
        <f t="shared" si="8"/>
        <v>0</v>
      </c>
      <c r="BJ154" s="16" t="s">
        <v>80</v>
      </c>
      <c r="BK154" s="153">
        <f t="shared" si="9"/>
        <v>0</v>
      </c>
      <c r="BL154" s="16" t="s">
        <v>129</v>
      </c>
      <c r="BM154" s="152" t="s">
        <v>257</v>
      </c>
    </row>
    <row r="155" spans="1:65" s="2" customFormat="1" ht="24.2" customHeight="1">
      <c r="A155" s="31"/>
      <c r="B155" s="140"/>
      <c r="C155" s="141" t="s">
        <v>183</v>
      </c>
      <c r="D155" s="141" t="s">
        <v>124</v>
      </c>
      <c r="E155" s="142" t="s">
        <v>160</v>
      </c>
      <c r="F155" s="143" t="s">
        <v>161</v>
      </c>
      <c r="G155" s="144" t="s">
        <v>127</v>
      </c>
      <c r="H155" s="145">
        <v>15</v>
      </c>
      <c r="I155" s="146"/>
      <c r="J155" s="147">
        <f t="shared" si="0"/>
        <v>0</v>
      </c>
      <c r="K155" s="143" t="s">
        <v>128</v>
      </c>
      <c r="L155" s="32"/>
      <c r="M155" s="148" t="s">
        <v>1</v>
      </c>
      <c r="N155" s="149" t="s">
        <v>38</v>
      </c>
      <c r="O155" s="57"/>
      <c r="P155" s="150">
        <f t="shared" si="1"/>
        <v>0</v>
      </c>
      <c r="Q155" s="150">
        <v>0</v>
      </c>
      <c r="R155" s="150">
        <f t="shared" si="2"/>
        <v>0</v>
      </c>
      <c r="S155" s="150">
        <v>0</v>
      </c>
      <c r="T155" s="151">
        <f t="shared" si="3"/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52" t="s">
        <v>129</v>
      </c>
      <c r="AT155" s="152" t="s">
        <v>124</v>
      </c>
      <c r="AU155" s="152" t="s">
        <v>80</v>
      </c>
      <c r="AY155" s="16" t="s">
        <v>123</v>
      </c>
      <c r="BE155" s="153">
        <f t="shared" si="4"/>
        <v>0</v>
      </c>
      <c r="BF155" s="153">
        <f t="shared" si="5"/>
        <v>0</v>
      </c>
      <c r="BG155" s="153">
        <f t="shared" si="6"/>
        <v>0</v>
      </c>
      <c r="BH155" s="153">
        <f t="shared" si="7"/>
        <v>0</v>
      </c>
      <c r="BI155" s="153">
        <f t="shared" si="8"/>
        <v>0</v>
      </c>
      <c r="BJ155" s="16" t="s">
        <v>80</v>
      </c>
      <c r="BK155" s="153">
        <f t="shared" si="9"/>
        <v>0</v>
      </c>
      <c r="BL155" s="16" t="s">
        <v>129</v>
      </c>
      <c r="BM155" s="152" t="s">
        <v>297</v>
      </c>
    </row>
    <row r="156" spans="1:65" s="12" customFormat="1" ht="25.9" customHeight="1">
      <c r="B156" s="129"/>
      <c r="D156" s="130" t="s">
        <v>72</v>
      </c>
      <c r="E156" s="131" t="s">
        <v>121</v>
      </c>
      <c r="F156" s="131" t="s">
        <v>186</v>
      </c>
      <c r="I156" s="132"/>
      <c r="J156" s="133">
        <f>BK156</f>
        <v>0</v>
      </c>
      <c r="L156" s="129"/>
      <c r="M156" s="134"/>
      <c r="N156" s="135"/>
      <c r="O156" s="135"/>
      <c r="P156" s="136">
        <v>0</v>
      </c>
      <c r="Q156" s="135"/>
      <c r="R156" s="136">
        <v>0</v>
      </c>
      <c r="S156" s="135"/>
      <c r="T156" s="137">
        <v>0</v>
      </c>
      <c r="AR156" s="130" t="s">
        <v>80</v>
      </c>
      <c r="AT156" s="138" t="s">
        <v>72</v>
      </c>
      <c r="AU156" s="138" t="s">
        <v>73</v>
      </c>
      <c r="AY156" s="130" t="s">
        <v>123</v>
      </c>
      <c r="BK156" s="139">
        <v>0</v>
      </c>
    </row>
    <row r="157" spans="1:65" s="12" customFormat="1" ht="25.9" customHeight="1">
      <c r="B157" s="129"/>
      <c r="D157" s="130" t="s">
        <v>72</v>
      </c>
      <c r="E157" s="131" t="s">
        <v>163</v>
      </c>
      <c r="F157" s="131" t="s">
        <v>164</v>
      </c>
      <c r="I157" s="132"/>
      <c r="J157" s="133">
        <f>BK157</f>
        <v>0</v>
      </c>
      <c r="L157" s="129"/>
      <c r="M157" s="134"/>
      <c r="N157" s="135"/>
      <c r="O157" s="135"/>
      <c r="P157" s="136">
        <f>P158+P162+P164</f>
        <v>0</v>
      </c>
      <c r="Q157" s="135"/>
      <c r="R157" s="136">
        <f>R158+R162+R164</f>
        <v>0</v>
      </c>
      <c r="S157" s="135"/>
      <c r="T157" s="137">
        <f>T158+T162+T164</f>
        <v>0</v>
      </c>
      <c r="AR157" s="130" t="s">
        <v>140</v>
      </c>
      <c r="AT157" s="138" t="s">
        <v>72</v>
      </c>
      <c r="AU157" s="138" t="s">
        <v>73</v>
      </c>
      <c r="AY157" s="130" t="s">
        <v>123</v>
      </c>
      <c r="BK157" s="139">
        <f>BK158+BK162+BK164</f>
        <v>0</v>
      </c>
    </row>
    <row r="158" spans="1:65" s="12" customFormat="1" ht="22.9" customHeight="1">
      <c r="B158" s="129"/>
      <c r="D158" s="130" t="s">
        <v>72</v>
      </c>
      <c r="E158" s="154" t="s">
        <v>165</v>
      </c>
      <c r="F158" s="154" t="s">
        <v>166</v>
      </c>
      <c r="I158" s="132"/>
      <c r="J158" s="155">
        <f>BK158</f>
        <v>0</v>
      </c>
      <c r="L158" s="129"/>
      <c r="M158" s="134"/>
      <c r="N158" s="135"/>
      <c r="O158" s="135"/>
      <c r="P158" s="136">
        <f>SUM(P159:P161)</f>
        <v>0</v>
      </c>
      <c r="Q158" s="135"/>
      <c r="R158" s="136">
        <f>SUM(R159:R161)</f>
        <v>0</v>
      </c>
      <c r="S158" s="135"/>
      <c r="T158" s="137">
        <f>SUM(T159:T161)</f>
        <v>0</v>
      </c>
      <c r="AR158" s="130" t="s">
        <v>140</v>
      </c>
      <c r="AT158" s="138" t="s">
        <v>72</v>
      </c>
      <c r="AU158" s="138" t="s">
        <v>80</v>
      </c>
      <c r="AY158" s="130" t="s">
        <v>123</v>
      </c>
      <c r="BK158" s="139">
        <f>SUM(BK159:BK161)</f>
        <v>0</v>
      </c>
    </row>
    <row r="159" spans="1:65" s="2" customFormat="1" ht="16.5" customHeight="1">
      <c r="A159" s="31"/>
      <c r="B159" s="140"/>
      <c r="C159" s="141" t="s">
        <v>249</v>
      </c>
      <c r="D159" s="141" t="s">
        <v>124</v>
      </c>
      <c r="E159" s="142" t="s">
        <v>168</v>
      </c>
      <c r="F159" s="143" t="s">
        <v>166</v>
      </c>
      <c r="G159" s="144" t="s">
        <v>151</v>
      </c>
      <c r="H159" s="145">
        <v>1</v>
      </c>
      <c r="I159" s="146"/>
      <c r="J159" s="147">
        <f>ROUND(I159*H159,2)</f>
        <v>0</v>
      </c>
      <c r="K159" s="143" t="s">
        <v>128</v>
      </c>
      <c r="L159" s="32"/>
      <c r="M159" s="148" t="s">
        <v>1</v>
      </c>
      <c r="N159" s="149" t="s">
        <v>38</v>
      </c>
      <c r="O159" s="57"/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52" t="s">
        <v>129</v>
      </c>
      <c r="AT159" s="152" t="s">
        <v>124</v>
      </c>
      <c r="AU159" s="152" t="s">
        <v>82</v>
      </c>
      <c r="AY159" s="16" t="s">
        <v>123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16" t="s">
        <v>80</v>
      </c>
      <c r="BK159" s="153">
        <f>ROUND(I159*H159,2)</f>
        <v>0</v>
      </c>
      <c r="BL159" s="16" t="s">
        <v>129</v>
      </c>
      <c r="BM159" s="152" t="s">
        <v>298</v>
      </c>
    </row>
    <row r="160" spans="1:65" s="13" customFormat="1">
      <c r="B160" s="156"/>
      <c r="D160" s="157" t="s">
        <v>170</v>
      </c>
      <c r="E160" s="158" t="s">
        <v>1</v>
      </c>
      <c r="F160" s="159" t="s">
        <v>171</v>
      </c>
      <c r="H160" s="160">
        <v>1</v>
      </c>
      <c r="I160" s="161"/>
      <c r="L160" s="156"/>
      <c r="M160" s="162"/>
      <c r="N160" s="163"/>
      <c r="O160" s="163"/>
      <c r="P160" s="163"/>
      <c r="Q160" s="163"/>
      <c r="R160" s="163"/>
      <c r="S160" s="163"/>
      <c r="T160" s="164"/>
      <c r="AT160" s="158" t="s">
        <v>170</v>
      </c>
      <c r="AU160" s="158" t="s">
        <v>82</v>
      </c>
      <c r="AV160" s="13" t="s">
        <v>82</v>
      </c>
      <c r="AW160" s="13" t="s">
        <v>30</v>
      </c>
      <c r="AX160" s="13" t="s">
        <v>73</v>
      </c>
      <c r="AY160" s="158" t="s">
        <v>123</v>
      </c>
    </row>
    <row r="161" spans="1:65" s="14" customFormat="1">
      <c r="B161" s="165"/>
      <c r="D161" s="157" t="s">
        <v>170</v>
      </c>
      <c r="E161" s="166" t="s">
        <v>1</v>
      </c>
      <c r="F161" s="167" t="s">
        <v>172</v>
      </c>
      <c r="H161" s="168">
        <v>1</v>
      </c>
      <c r="I161" s="169"/>
      <c r="L161" s="165"/>
      <c r="M161" s="170"/>
      <c r="N161" s="171"/>
      <c r="O161" s="171"/>
      <c r="P161" s="171"/>
      <c r="Q161" s="171"/>
      <c r="R161" s="171"/>
      <c r="S161" s="171"/>
      <c r="T161" s="172"/>
      <c r="AT161" s="166" t="s">
        <v>170</v>
      </c>
      <c r="AU161" s="166" t="s">
        <v>82</v>
      </c>
      <c r="AV161" s="14" t="s">
        <v>129</v>
      </c>
      <c r="AW161" s="14" t="s">
        <v>30</v>
      </c>
      <c r="AX161" s="14" t="s">
        <v>80</v>
      </c>
      <c r="AY161" s="166" t="s">
        <v>123</v>
      </c>
    </row>
    <row r="162" spans="1:65" s="12" customFormat="1" ht="22.9" customHeight="1">
      <c r="B162" s="129"/>
      <c r="D162" s="130" t="s">
        <v>72</v>
      </c>
      <c r="E162" s="154" t="s">
        <v>173</v>
      </c>
      <c r="F162" s="154" t="s">
        <v>174</v>
      </c>
      <c r="I162" s="132"/>
      <c r="J162" s="155">
        <f>BK162</f>
        <v>0</v>
      </c>
      <c r="L162" s="129"/>
      <c r="M162" s="134"/>
      <c r="N162" s="135"/>
      <c r="O162" s="135"/>
      <c r="P162" s="136">
        <f>P163</f>
        <v>0</v>
      </c>
      <c r="Q162" s="135"/>
      <c r="R162" s="136">
        <f>R163</f>
        <v>0</v>
      </c>
      <c r="S162" s="135"/>
      <c r="T162" s="137">
        <f>T163</f>
        <v>0</v>
      </c>
      <c r="AR162" s="130" t="s">
        <v>140</v>
      </c>
      <c r="AT162" s="138" t="s">
        <v>72</v>
      </c>
      <c r="AU162" s="138" t="s">
        <v>80</v>
      </c>
      <c r="AY162" s="130" t="s">
        <v>123</v>
      </c>
      <c r="BK162" s="139">
        <f>BK163</f>
        <v>0</v>
      </c>
    </row>
    <row r="163" spans="1:65" s="2" customFormat="1" ht="16.5" customHeight="1">
      <c r="A163" s="31"/>
      <c r="B163" s="140"/>
      <c r="C163" s="141" t="s">
        <v>207</v>
      </c>
      <c r="D163" s="141" t="s">
        <v>124</v>
      </c>
      <c r="E163" s="142" t="s">
        <v>175</v>
      </c>
      <c r="F163" s="143" t="s">
        <v>176</v>
      </c>
      <c r="G163" s="144" t="s">
        <v>151</v>
      </c>
      <c r="H163" s="145">
        <v>1</v>
      </c>
      <c r="I163" s="146"/>
      <c r="J163" s="147">
        <f>ROUND(I163*H163,2)</f>
        <v>0</v>
      </c>
      <c r="K163" s="143" t="s">
        <v>128</v>
      </c>
      <c r="L163" s="32"/>
      <c r="M163" s="148" t="s">
        <v>1</v>
      </c>
      <c r="N163" s="149" t="s">
        <v>38</v>
      </c>
      <c r="O163" s="57"/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52" t="s">
        <v>129</v>
      </c>
      <c r="AT163" s="152" t="s">
        <v>124</v>
      </c>
      <c r="AU163" s="152" t="s">
        <v>82</v>
      </c>
      <c r="AY163" s="16" t="s">
        <v>123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6" t="s">
        <v>80</v>
      </c>
      <c r="BK163" s="153">
        <f>ROUND(I163*H163,2)</f>
        <v>0</v>
      </c>
      <c r="BL163" s="16" t="s">
        <v>129</v>
      </c>
      <c r="BM163" s="152" t="s">
        <v>301</v>
      </c>
    </row>
    <row r="164" spans="1:65" s="12" customFormat="1" ht="22.9" customHeight="1">
      <c r="B164" s="129"/>
      <c r="D164" s="130" t="s">
        <v>72</v>
      </c>
      <c r="E164" s="154" t="s">
        <v>178</v>
      </c>
      <c r="F164" s="154" t="s">
        <v>179</v>
      </c>
      <c r="I164" s="132"/>
      <c r="J164" s="155">
        <f>BK164</f>
        <v>0</v>
      </c>
      <c r="L164" s="129"/>
      <c r="M164" s="134"/>
      <c r="N164" s="135"/>
      <c r="O164" s="135"/>
      <c r="P164" s="136">
        <f>P165</f>
        <v>0</v>
      </c>
      <c r="Q164" s="135"/>
      <c r="R164" s="136">
        <f>R165</f>
        <v>0</v>
      </c>
      <c r="S164" s="135"/>
      <c r="T164" s="137">
        <f>T165</f>
        <v>0</v>
      </c>
      <c r="AR164" s="130" t="s">
        <v>140</v>
      </c>
      <c r="AT164" s="138" t="s">
        <v>72</v>
      </c>
      <c r="AU164" s="138" t="s">
        <v>80</v>
      </c>
      <c r="AY164" s="130" t="s">
        <v>123</v>
      </c>
      <c r="BK164" s="139">
        <f>BK165</f>
        <v>0</v>
      </c>
    </row>
    <row r="165" spans="1:65" s="2" customFormat="1" ht="16.5" customHeight="1">
      <c r="A165" s="31"/>
      <c r="B165" s="140"/>
      <c r="C165" s="141" t="s">
        <v>252</v>
      </c>
      <c r="D165" s="141" t="s">
        <v>124</v>
      </c>
      <c r="E165" s="142" t="s">
        <v>181</v>
      </c>
      <c r="F165" s="143" t="s">
        <v>182</v>
      </c>
      <c r="G165" s="144" t="s">
        <v>151</v>
      </c>
      <c r="H165" s="145">
        <v>1</v>
      </c>
      <c r="I165" s="146"/>
      <c r="J165" s="147">
        <f>ROUND(I165*H165,2)</f>
        <v>0</v>
      </c>
      <c r="K165" s="143" t="s">
        <v>128</v>
      </c>
      <c r="L165" s="32"/>
      <c r="M165" s="173" t="s">
        <v>1</v>
      </c>
      <c r="N165" s="174" t="s">
        <v>38</v>
      </c>
      <c r="O165" s="175"/>
      <c r="P165" s="176">
        <f>O165*H165</f>
        <v>0</v>
      </c>
      <c r="Q165" s="176">
        <v>0</v>
      </c>
      <c r="R165" s="176">
        <f>Q165*H165</f>
        <v>0</v>
      </c>
      <c r="S165" s="176">
        <v>0</v>
      </c>
      <c r="T165" s="177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52" t="s">
        <v>129</v>
      </c>
      <c r="AT165" s="152" t="s">
        <v>124</v>
      </c>
      <c r="AU165" s="152" t="s">
        <v>82</v>
      </c>
      <c r="AY165" s="16" t="s">
        <v>123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6" t="s">
        <v>80</v>
      </c>
      <c r="BK165" s="153">
        <f>ROUND(I165*H165,2)</f>
        <v>0</v>
      </c>
      <c r="BL165" s="16" t="s">
        <v>129</v>
      </c>
      <c r="BM165" s="152" t="s">
        <v>305</v>
      </c>
    </row>
    <row r="166" spans="1:65" s="2" customFormat="1" ht="6.95" customHeight="1">
      <c r="A166" s="31"/>
      <c r="B166" s="46"/>
      <c r="C166" s="47"/>
      <c r="D166" s="47"/>
      <c r="E166" s="47"/>
      <c r="F166" s="47"/>
      <c r="G166" s="47"/>
      <c r="H166" s="47"/>
      <c r="I166" s="47"/>
      <c r="J166" s="47"/>
      <c r="K166" s="47"/>
      <c r="L166" s="32"/>
      <c r="M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</row>
  </sheetData>
  <autoFilter ref="C121:K16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Objekt 1 - Učebna TalkSpace</vt:lpstr>
      <vt:lpstr>Objekt 2 - Kabinet ZŘ</vt:lpstr>
      <vt:lpstr>Objekt 3 - Kancelář admin...</vt:lpstr>
      <vt:lpstr>Objekt 4 - Polytechnická ...</vt:lpstr>
      <vt:lpstr>Objekt 5 - Kabinet EKO</vt:lpstr>
      <vt:lpstr>'Objekt 1 - Učebna TalkSpace'!Názvy_tisku</vt:lpstr>
      <vt:lpstr>'Objekt 2 - Kabinet ZŘ'!Názvy_tisku</vt:lpstr>
      <vt:lpstr>'Objekt 3 - Kancelář admin...'!Názvy_tisku</vt:lpstr>
      <vt:lpstr>'Objekt 4 - Polytechnická ...'!Názvy_tisku</vt:lpstr>
      <vt:lpstr>'Objekt 5 - Kabinet EKO'!Názvy_tisku</vt:lpstr>
      <vt:lpstr>'Rekapitulace stavby'!Názvy_tisku</vt:lpstr>
      <vt:lpstr>'Objekt 1 - Učebna TalkSpace'!Oblast_tisku</vt:lpstr>
      <vt:lpstr>'Objekt 2 - Kabinet ZŘ'!Oblast_tisku</vt:lpstr>
      <vt:lpstr>'Objekt 3 - Kancelář admin...'!Oblast_tisku</vt:lpstr>
      <vt:lpstr>'Objekt 4 - Polytechnická ...'!Oblast_tisku</vt:lpstr>
      <vt:lpstr>'Objekt 5 - Kabinet EKO'!Oblast_tisku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PMCENTRUM\PM Centrum</dc:creator>
  <cp:lastModifiedBy>Ladislav Pešička</cp:lastModifiedBy>
  <dcterms:created xsi:type="dcterms:W3CDTF">2023-06-07T10:18:45Z</dcterms:created>
  <dcterms:modified xsi:type="dcterms:W3CDTF">2023-06-13T11:01:58Z</dcterms:modified>
</cp:coreProperties>
</file>